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6B40C007-AAC5-4E77-A36A-E57EC2B26228}" xr6:coauthVersionLast="47" xr6:coauthVersionMax="47" xr10:uidLastSave="{00000000-0000-0000-0000-000000000000}"/>
  <bookViews>
    <workbookView xWindow="-30828" yWindow="-4140" windowWidth="30936" windowHeight="16896" xr2:uid="{00000000-000D-0000-FFFF-FFFF00000000}"/>
  </bookViews>
  <sheets>
    <sheet name="centr_gov" sheetId="4" r:id="rId1"/>
    <sheet name="social_sec" sheetId="5" r:id="rId2"/>
    <sheet name="local_gov" sheetId="6" r:id="rId3"/>
    <sheet name="general_gov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6" l="1"/>
  <c r="F12" i="4"/>
  <c r="M12" i="8"/>
  <c r="H12" i="8"/>
  <c r="N12" i="4"/>
  <c r="N12" i="8"/>
  <c r="M12" i="4" l="1"/>
  <c r="J12" i="4" l="1"/>
  <c r="J11" i="4" s="1"/>
  <c r="J25" i="4"/>
  <c r="F12" i="8" l="1"/>
  <c r="E12" i="8" l="1"/>
  <c r="E11" i="8" s="1"/>
  <c r="F11" i="8"/>
  <c r="E25" i="8"/>
  <c r="F25" i="8"/>
  <c r="F10" i="8" l="1"/>
  <c r="E10" i="8"/>
  <c r="S27" i="8"/>
  <c r="S28" i="8"/>
  <c r="S29" i="8"/>
  <c r="S30" i="8"/>
  <c r="S31" i="8"/>
  <c r="S32" i="8"/>
  <c r="S26" i="8"/>
  <c r="S14" i="8"/>
  <c r="S15" i="8"/>
  <c r="S16" i="8"/>
  <c r="S17" i="8"/>
  <c r="S18" i="8"/>
  <c r="S19" i="8"/>
  <c r="S20" i="8"/>
  <c r="S21" i="8"/>
  <c r="S22" i="8"/>
  <c r="S23" i="8"/>
  <c r="S24" i="8"/>
  <c r="S13" i="8"/>
  <c r="R25" i="8"/>
  <c r="R12" i="8"/>
  <c r="S22" i="6"/>
  <c r="S23" i="6"/>
  <c r="S24" i="6"/>
  <c r="S25" i="6"/>
  <c r="S26" i="6"/>
  <c r="S27" i="6"/>
  <c r="S21" i="6"/>
  <c r="S14" i="6"/>
  <c r="S15" i="6"/>
  <c r="S16" i="6"/>
  <c r="S17" i="6"/>
  <c r="S18" i="6"/>
  <c r="S19" i="6"/>
  <c r="S13" i="6"/>
  <c r="R20" i="6"/>
  <c r="R12" i="6"/>
  <c r="S19" i="5"/>
  <c r="S20" i="5"/>
  <c r="S21" i="5"/>
  <c r="S22" i="5"/>
  <c r="S23" i="5"/>
  <c r="S24" i="5"/>
  <c r="S18" i="5"/>
  <c r="S13" i="5"/>
  <c r="S14" i="5"/>
  <c r="S15" i="5"/>
  <c r="S16" i="5"/>
  <c r="S12" i="5"/>
  <c r="R17" i="5"/>
  <c r="R11" i="5"/>
  <c r="S27" i="4"/>
  <c r="S28" i="4"/>
  <c r="S29" i="4"/>
  <c r="S30" i="4"/>
  <c r="S31" i="4"/>
  <c r="S32" i="4"/>
  <c r="S26" i="4"/>
  <c r="S13" i="4"/>
  <c r="S14" i="4"/>
  <c r="S15" i="4"/>
  <c r="S16" i="4"/>
  <c r="S17" i="4"/>
  <c r="S18" i="4"/>
  <c r="S19" i="4"/>
  <c r="S20" i="4"/>
  <c r="S21" i="4"/>
  <c r="S22" i="4"/>
  <c r="S23" i="4"/>
  <c r="S24" i="4"/>
  <c r="R25" i="4"/>
  <c r="R12" i="4"/>
  <c r="Q25" i="8"/>
  <c r="Q12" i="8"/>
  <c r="Q20" i="6"/>
  <c r="Q12" i="6"/>
  <c r="Q11" i="6" s="1"/>
  <c r="R11" i="8" l="1"/>
  <c r="R11" i="4"/>
  <c r="R11" i="6"/>
  <c r="R10" i="5"/>
  <c r="Q10" i="6"/>
  <c r="Q11" i="8"/>
  <c r="Q17" i="5"/>
  <c r="Q11" i="5"/>
  <c r="Q25" i="4"/>
  <c r="Q12" i="4"/>
  <c r="Q11" i="4" s="1"/>
  <c r="P25" i="8"/>
  <c r="S25" i="8" s="1"/>
  <c r="P12" i="8"/>
  <c r="P11" i="8" s="1"/>
  <c r="P20" i="6"/>
  <c r="S20" i="6" s="1"/>
  <c r="P12" i="6"/>
  <c r="P11" i="6" s="1"/>
  <c r="P17" i="5"/>
  <c r="P11" i="5"/>
  <c r="P25" i="4"/>
  <c r="P12" i="4"/>
  <c r="P11" i="4" s="1"/>
  <c r="O27" i="8"/>
  <c r="O28" i="8"/>
  <c r="O29" i="8"/>
  <c r="O30" i="8"/>
  <c r="O31" i="8"/>
  <c r="O32" i="8"/>
  <c r="O26" i="8"/>
  <c r="N25" i="8"/>
  <c r="O14" i="8"/>
  <c r="O15" i="8"/>
  <c r="O16" i="8"/>
  <c r="O17" i="8"/>
  <c r="O18" i="8"/>
  <c r="O19" i="8"/>
  <c r="O20" i="8"/>
  <c r="O21" i="8"/>
  <c r="O22" i="8"/>
  <c r="O23" i="8"/>
  <c r="O24" i="8"/>
  <c r="O13" i="8"/>
  <c r="O22" i="6"/>
  <c r="O23" i="6"/>
  <c r="O24" i="6"/>
  <c r="O25" i="6"/>
  <c r="O26" i="6"/>
  <c r="O27" i="6"/>
  <c r="O21" i="6"/>
  <c r="O14" i="6"/>
  <c r="O15" i="6"/>
  <c r="O16" i="6"/>
  <c r="O17" i="6"/>
  <c r="O18" i="6"/>
  <c r="O19" i="6"/>
  <c r="O13" i="6"/>
  <c r="N20" i="6"/>
  <c r="N12" i="6"/>
  <c r="N11" i="6" s="1"/>
  <c r="O19" i="5"/>
  <c r="O20" i="5"/>
  <c r="O21" i="5"/>
  <c r="O22" i="5"/>
  <c r="O23" i="5"/>
  <c r="O24" i="5"/>
  <c r="O18" i="5"/>
  <c r="O13" i="5"/>
  <c r="O14" i="5"/>
  <c r="O15" i="5"/>
  <c r="O16" i="5"/>
  <c r="O12" i="5"/>
  <c r="N11" i="5"/>
  <c r="N17" i="5"/>
  <c r="O27" i="4"/>
  <c r="O28" i="4"/>
  <c r="O29" i="4"/>
  <c r="O30" i="4"/>
  <c r="O31" i="4"/>
  <c r="O32" i="4"/>
  <c r="O26" i="4"/>
  <c r="N25" i="4"/>
  <c r="O14" i="4"/>
  <c r="O15" i="4"/>
  <c r="O16" i="4"/>
  <c r="O17" i="4"/>
  <c r="O18" i="4"/>
  <c r="O19" i="4"/>
  <c r="O20" i="4"/>
  <c r="O21" i="4"/>
  <c r="O22" i="4"/>
  <c r="O23" i="4"/>
  <c r="O24" i="4"/>
  <c r="O13" i="4"/>
  <c r="N11" i="4"/>
  <c r="M25" i="8"/>
  <c r="M11" i="8"/>
  <c r="M20" i="6"/>
  <c r="M12" i="6"/>
  <c r="M11" i="6" s="1"/>
  <c r="M17" i="5"/>
  <c r="M11" i="5"/>
  <c r="M25" i="4"/>
  <c r="M11" i="4"/>
  <c r="L25" i="8"/>
  <c r="L12" i="8"/>
  <c r="L20" i="6"/>
  <c r="L12" i="6"/>
  <c r="L11" i="6" s="1"/>
  <c r="L17" i="5"/>
  <c r="L11" i="5"/>
  <c r="L25" i="4"/>
  <c r="L12" i="4"/>
  <c r="L11" i="4" s="1"/>
  <c r="K27" i="8"/>
  <c r="K28" i="8"/>
  <c r="K29" i="8"/>
  <c r="K30" i="8"/>
  <c r="K31" i="8"/>
  <c r="K32" i="8"/>
  <c r="K26" i="8"/>
  <c r="K13" i="8"/>
  <c r="K14" i="8"/>
  <c r="K15" i="8"/>
  <c r="K16" i="8"/>
  <c r="K17" i="8"/>
  <c r="K18" i="8"/>
  <c r="K19" i="8"/>
  <c r="K20" i="8"/>
  <c r="K21" i="8"/>
  <c r="K22" i="8"/>
  <c r="K23" i="8"/>
  <c r="K24" i="8"/>
  <c r="J25" i="8"/>
  <c r="J12" i="8"/>
  <c r="K22" i="6"/>
  <c r="K23" i="6"/>
  <c r="K24" i="6"/>
  <c r="K25" i="6"/>
  <c r="K26" i="6"/>
  <c r="K27" i="6"/>
  <c r="K21" i="6"/>
  <c r="J20" i="6"/>
  <c r="J11" i="6"/>
  <c r="K13" i="6"/>
  <c r="K14" i="6"/>
  <c r="K15" i="6"/>
  <c r="K16" i="6"/>
  <c r="K17" i="6"/>
  <c r="K18" i="6"/>
  <c r="K19" i="6"/>
  <c r="J17" i="5"/>
  <c r="J11" i="5"/>
  <c r="K19" i="5"/>
  <c r="K20" i="5"/>
  <c r="K21" i="5"/>
  <c r="K22" i="5"/>
  <c r="K23" i="5"/>
  <c r="K24" i="5"/>
  <c r="K18" i="5"/>
  <c r="K12" i="5"/>
  <c r="K13" i="5"/>
  <c r="K14" i="5"/>
  <c r="K15" i="5"/>
  <c r="K16" i="5"/>
  <c r="K27" i="4"/>
  <c r="K28" i="4"/>
  <c r="K29" i="4"/>
  <c r="K30" i="4"/>
  <c r="K31" i="4"/>
  <c r="K32" i="4"/>
  <c r="K26" i="4"/>
  <c r="G27" i="4"/>
  <c r="G28" i="4"/>
  <c r="G29" i="4"/>
  <c r="G30" i="4"/>
  <c r="G31" i="4"/>
  <c r="G32" i="4"/>
  <c r="G26" i="4"/>
  <c r="K13" i="4"/>
  <c r="K14" i="4"/>
  <c r="K15" i="4"/>
  <c r="K16" i="4"/>
  <c r="K17" i="4"/>
  <c r="K18" i="4"/>
  <c r="K19" i="4"/>
  <c r="K20" i="4"/>
  <c r="K21" i="4"/>
  <c r="K22" i="4"/>
  <c r="K23" i="4"/>
  <c r="K24" i="4"/>
  <c r="G13" i="4"/>
  <c r="G14" i="4"/>
  <c r="G15" i="4"/>
  <c r="G16" i="4"/>
  <c r="G17" i="4"/>
  <c r="G18" i="4"/>
  <c r="G19" i="4"/>
  <c r="G20" i="4"/>
  <c r="G21" i="4"/>
  <c r="G22" i="4"/>
  <c r="G23" i="4"/>
  <c r="G24" i="4"/>
  <c r="I12" i="4"/>
  <c r="I11" i="4" s="1"/>
  <c r="I12" i="6"/>
  <c r="I11" i="6" s="1"/>
  <c r="I25" i="4"/>
  <c r="I12" i="8"/>
  <c r="I11" i="8" s="1"/>
  <c r="I25" i="8"/>
  <c r="I20" i="6"/>
  <c r="I17" i="5"/>
  <c r="I11" i="5"/>
  <c r="H25" i="4"/>
  <c r="H12" i="4"/>
  <c r="H11" i="4" s="1"/>
  <c r="H25" i="8"/>
  <c r="H12" i="6"/>
  <c r="H11" i="6" s="1"/>
  <c r="H20" i="6"/>
  <c r="H17" i="5"/>
  <c r="H11" i="5"/>
  <c r="G27" i="8"/>
  <c r="G28" i="8"/>
  <c r="G29" i="8"/>
  <c r="G30" i="8"/>
  <c r="G31" i="8"/>
  <c r="G32" i="8"/>
  <c r="G26" i="8"/>
  <c r="G14" i="8"/>
  <c r="G15" i="8"/>
  <c r="G16" i="8"/>
  <c r="G17" i="8"/>
  <c r="G18" i="8"/>
  <c r="G19" i="8"/>
  <c r="G20" i="8"/>
  <c r="G21" i="8"/>
  <c r="G22" i="8"/>
  <c r="G23" i="8"/>
  <c r="G24" i="8"/>
  <c r="G13" i="8"/>
  <c r="F25" i="4"/>
  <c r="F11" i="4"/>
  <c r="G22" i="6"/>
  <c r="G23" i="6"/>
  <c r="G24" i="6"/>
  <c r="G25" i="6"/>
  <c r="G26" i="6"/>
  <c r="G27" i="6"/>
  <c r="G21" i="6"/>
  <c r="G13" i="6"/>
  <c r="G14" i="6"/>
  <c r="G15" i="6"/>
  <c r="G16" i="6"/>
  <c r="G17" i="6"/>
  <c r="G18" i="6"/>
  <c r="G19" i="6"/>
  <c r="F20" i="6"/>
  <c r="F12" i="6"/>
  <c r="F11" i="6" s="1"/>
  <c r="G19" i="5"/>
  <c r="G20" i="5"/>
  <c r="G21" i="5"/>
  <c r="G22" i="5"/>
  <c r="G23" i="5"/>
  <c r="G24" i="5"/>
  <c r="G18" i="5"/>
  <c r="G12" i="5"/>
  <c r="G14" i="5"/>
  <c r="G15" i="5"/>
  <c r="G16" i="5"/>
  <c r="G13" i="5"/>
  <c r="F17" i="5"/>
  <c r="F11" i="5"/>
  <c r="E12" i="6"/>
  <c r="E11" i="6" s="1"/>
  <c r="E12" i="4"/>
  <c r="E11" i="4" s="1"/>
  <c r="E20" i="6"/>
  <c r="E17" i="5"/>
  <c r="E11" i="5"/>
  <c r="E25" i="4"/>
  <c r="D12" i="4"/>
  <c r="D25" i="4"/>
  <c r="D12" i="6"/>
  <c r="D12" i="8"/>
  <c r="H10" i="6" l="1"/>
  <c r="S17" i="5"/>
  <c r="T16" i="6"/>
  <c r="T22" i="6"/>
  <c r="T16" i="5"/>
  <c r="T28" i="8"/>
  <c r="I10" i="5"/>
  <c r="S11" i="5"/>
  <c r="S25" i="4"/>
  <c r="S12" i="8"/>
  <c r="O11" i="5"/>
  <c r="T30" i="8"/>
  <c r="T27" i="8"/>
  <c r="T23" i="4"/>
  <c r="T15" i="5"/>
  <c r="T19" i="6"/>
  <c r="T21" i="8"/>
  <c r="T15" i="4"/>
  <c r="T23" i="5"/>
  <c r="T19" i="5"/>
  <c r="T17" i="6"/>
  <c r="T21" i="4"/>
  <c r="T26" i="8"/>
  <c r="T24" i="8"/>
  <c r="T20" i="8"/>
  <c r="T17" i="8"/>
  <c r="T22" i="8"/>
  <c r="T14" i="8"/>
  <c r="T23" i="8"/>
  <c r="T15" i="8"/>
  <c r="S12" i="6"/>
  <c r="S11" i="6"/>
  <c r="S10" i="6" s="1"/>
  <c r="T23" i="6"/>
  <c r="T18" i="6"/>
  <c r="T14" i="6"/>
  <c r="T13" i="6"/>
  <c r="T13" i="5"/>
  <c r="T12" i="5"/>
  <c r="T24" i="5"/>
  <c r="K17" i="5"/>
  <c r="T18" i="5"/>
  <c r="T22" i="5"/>
  <c r="K11" i="5"/>
  <c r="T14" i="5"/>
  <c r="T20" i="5"/>
  <c r="T21" i="5"/>
  <c r="S11" i="4"/>
  <c r="S12" i="4"/>
  <c r="T30" i="4"/>
  <c r="T31" i="4"/>
  <c r="T27" i="4"/>
  <c r="T32" i="4"/>
  <c r="T28" i="4"/>
  <c r="T26" i="4"/>
  <c r="T29" i="4"/>
  <c r="T19" i="4"/>
  <c r="T24" i="4"/>
  <c r="T20" i="4"/>
  <c r="T16" i="4"/>
  <c r="T13" i="4"/>
  <c r="T17" i="4"/>
  <c r="T22" i="4"/>
  <c r="T18" i="4"/>
  <c r="T14" i="4"/>
  <c r="T13" i="8"/>
  <c r="O25" i="8"/>
  <c r="T16" i="8"/>
  <c r="T19" i="8"/>
  <c r="T29" i="8"/>
  <c r="O12" i="8"/>
  <c r="O25" i="4"/>
  <c r="O12" i="4"/>
  <c r="T25" i="6"/>
  <c r="O20" i="6"/>
  <c r="O11" i="6"/>
  <c r="O17" i="5"/>
  <c r="T32" i="8"/>
  <c r="T31" i="8"/>
  <c r="T18" i="8"/>
  <c r="T26" i="6"/>
  <c r="T27" i="6"/>
  <c r="T24" i="6"/>
  <c r="T21" i="6"/>
  <c r="T15" i="6"/>
  <c r="R10" i="8"/>
  <c r="S11" i="8"/>
  <c r="R10" i="4"/>
  <c r="R10" i="6"/>
  <c r="Q10" i="4"/>
  <c r="Q10" i="8"/>
  <c r="Q10" i="5"/>
  <c r="P10" i="8"/>
  <c r="P10" i="6"/>
  <c r="P10" i="5"/>
  <c r="P10" i="4"/>
  <c r="K25" i="8"/>
  <c r="K12" i="8"/>
  <c r="K20" i="6"/>
  <c r="K12" i="6"/>
  <c r="K11" i="6"/>
  <c r="K25" i="4"/>
  <c r="K11" i="4"/>
  <c r="N11" i="8"/>
  <c r="N10" i="8" s="1"/>
  <c r="N10" i="4"/>
  <c r="O11" i="4"/>
  <c r="O12" i="6"/>
  <c r="N10" i="5"/>
  <c r="N10" i="6"/>
  <c r="G12" i="8"/>
  <c r="G12" i="6"/>
  <c r="G25" i="4"/>
  <c r="G12" i="4"/>
  <c r="M10" i="4"/>
  <c r="M10" i="8"/>
  <c r="M10" i="6"/>
  <c r="M10" i="5"/>
  <c r="L11" i="8"/>
  <c r="L10" i="4"/>
  <c r="L10" i="6"/>
  <c r="L10" i="5"/>
  <c r="J11" i="8"/>
  <c r="J10" i="8" s="1"/>
  <c r="K12" i="4"/>
  <c r="J10" i="6"/>
  <c r="J10" i="5"/>
  <c r="J10" i="4"/>
  <c r="I10" i="8"/>
  <c r="I10" i="6"/>
  <c r="I10" i="4"/>
  <c r="H11" i="8"/>
  <c r="H10" i="8" s="1"/>
  <c r="H10" i="4"/>
  <c r="H10" i="5"/>
  <c r="F10" i="4"/>
  <c r="F10" i="6"/>
  <c r="F10" i="5"/>
  <c r="E10" i="6"/>
  <c r="E10" i="5"/>
  <c r="E10" i="4"/>
  <c r="D11" i="5"/>
  <c r="G11" i="5" s="1"/>
  <c r="D11" i="8"/>
  <c r="D25" i="8"/>
  <c r="G25" i="8" s="1"/>
  <c r="D20" i="6"/>
  <c r="G20" i="6" s="1"/>
  <c r="D11" i="6"/>
  <c r="D17" i="5"/>
  <c r="G17" i="5" s="1"/>
  <c r="D11" i="4"/>
  <c r="G11" i="4" s="1"/>
  <c r="S10" i="5" l="1"/>
  <c r="K10" i="5"/>
  <c r="T11" i="5"/>
  <c r="T11" i="4"/>
  <c r="T17" i="5"/>
  <c r="T25" i="4"/>
  <c r="T12" i="4"/>
  <c r="T25" i="8"/>
  <c r="O10" i="6"/>
  <c r="T12" i="8"/>
  <c r="S10" i="4"/>
  <c r="S10" i="8"/>
  <c r="T12" i="6"/>
  <c r="K10" i="6"/>
  <c r="K10" i="4"/>
  <c r="O11" i="8"/>
  <c r="O10" i="8" s="1"/>
  <c r="D10" i="6"/>
  <c r="G11" i="6"/>
  <c r="G10" i="6" s="1"/>
  <c r="G10" i="4"/>
  <c r="G10" i="5"/>
  <c r="L10" i="8"/>
  <c r="O10" i="4"/>
  <c r="O10" i="5"/>
  <c r="K11" i="8"/>
  <c r="K10" i="8" s="1"/>
  <c r="G11" i="8"/>
  <c r="G10" i="8" s="1"/>
  <c r="D10" i="5"/>
  <c r="D10" i="4"/>
  <c r="D10" i="8"/>
  <c r="T10" i="4" l="1"/>
  <c r="T11" i="8"/>
  <c r="T10" i="8" s="1"/>
  <c r="T11" i="6"/>
  <c r="T20" i="6" l="1"/>
  <c r="T10" i="6" s="1"/>
  <c r="T10" i="5"/>
</calcChain>
</file>

<file path=xl/sharedStrings.xml><?xml version="1.0" encoding="utf-8"?>
<sst xmlns="http://schemas.openxmlformats.org/spreadsheetml/2006/main" count="194" uniqueCount="73">
  <si>
    <t>A</t>
  </si>
  <si>
    <t>Sotsiaalkindlustusfondide tulude ja kulude esitamine vastavuses Nõukogu Direktiiviga 2011/85/EL</t>
  </si>
  <si>
    <t>Keskvalitsuse alamsektori tulude ja kulude esitamine vastavuses Nõukogu Direktiiviga 2011/85/EL</t>
  </si>
  <si>
    <t>Keskvalitsuse alamsektor hõlmab riigiraamatupidamiskohustuslasi (ministeeriumid koos allasutustega, põhiseaduslikud institutsioonid)</t>
  </si>
  <si>
    <t>Kohalike omavalitsuste alamsektori tulude ja kulude esitamine vastavuses Nõukogu Direktiiviga 2011/85/EL</t>
  </si>
  <si>
    <t>Valitsussektori tulude ja kulude esitamine vastavuses Nõukogu Direktiiviga 2011/85/EL</t>
  </si>
  <si>
    <t>Fiscal data for general government sector according to  CD 2011/85/EU</t>
  </si>
  <si>
    <t>Fiscal data for local government subsector according to  CD 2011/85/EU</t>
  </si>
  <si>
    <t>Fiscal data for social security subsector according to  CD 2011/85/EU</t>
  </si>
  <si>
    <t>Fiscal data for central government subsector according to  CD 2011/85/EU</t>
  </si>
  <si>
    <t xml:space="preserve">Central government subsector consists of all state accounting entities (administrative departmets of the state, government agencies, constitutional institutions), </t>
  </si>
  <si>
    <t>Valitsussektor koondab kõikide alamsektorite andmed (keskvalitsus, sotsiaalkindlustusfondid ja kohalike omavalitsuste alamsektor).</t>
  </si>
  <si>
    <t>Completeness of data: the tabel above contains complete direct data from members of subsector, all members have presented their reports.</t>
  </si>
  <si>
    <t>Andmete täielikkus: ülaltoodud tabel on koostatud alamsektorisse kuuluvate üksuste poolt esitatud andmete põhjal.</t>
  </si>
  <si>
    <t>Sotsiaalkindlustusfondide alamsektor hõlmab Eesti Haigekassat ja Eesti Töötukassat.</t>
  </si>
  <si>
    <t>Social security subsector consists of Estonian Health Insurance Fund and Estonian Unemployment Insurance Fund.</t>
  </si>
  <si>
    <t>Local government subsector consists of all local gevernment entities (administrative departmets of the local governments, local government agencies)</t>
  </si>
  <si>
    <t>and other accounting entities within government sector over which local governments have direct dominant influence.</t>
  </si>
  <si>
    <t>Andmete täielikkus: ülaltoodud tabel on koostatud valitsussektorisse kuuluvate üksuste poolt esitatud andmete põhjal, kõik üksused on aruanded esitanud.</t>
  </si>
  <si>
    <t>EUR mil; Alamsektori tekkepõhise raamatupidamise andmetel/ Accrual basis data</t>
  </si>
  <si>
    <t>Tulud kokku/ Total revenue</t>
  </si>
  <si>
    <t>Tulu majandustegevusest/ Sales</t>
  </si>
  <si>
    <t>Saadud toetused/ Grants</t>
  </si>
  <si>
    <t>Muud tulud/ Other current revenue</t>
  </si>
  <si>
    <t>Edasiantud maksud, lõivud, trahvid/ Transfers of taxes, state fees and fines</t>
  </si>
  <si>
    <t>Tulem osalustelt/ Capital revenue</t>
  </si>
  <si>
    <t>Muud toetused/ Other benefits</t>
  </si>
  <si>
    <t xml:space="preserve">Avaldatud/ Published: </t>
  </si>
  <si>
    <t>Keskvalitsuse alamsektor/ Central government subsector</t>
  </si>
  <si>
    <t>Maksud/ Taxes</t>
  </si>
  <si>
    <t>Sotsiaaltoetused/ Social benefits</t>
  </si>
  <si>
    <t>Sotsiaalkindlustusfondid/ Social security subsector</t>
  </si>
  <si>
    <t>Kohalike omavalitsuste alamsektor/ Local government subsector</t>
  </si>
  <si>
    <t>Tulem/ Overall balance (1+2)</t>
  </si>
  <si>
    <t>Valitsussektor/ General government sector</t>
  </si>
  <si>
    <t>sh tulumaks/ of which income tax</t>
  </si>
  <si>
    <t>sh käibemaks/ of which VAT</t>
  </si>
  <si>
    <t>sh aktsiisid/ of which excise duties</t>
  </si>
  <si>
    <t>sh muud maksud/ of which other taxes</t>
  </si>
  <si>
    <t>Sotsiaalkindlustusmaksed/ Social contributions</t>
  </si>
  <si>
    <t>Ebatõenäoliselt laekuvad maksu-, lõivu- ja trahvinõuded/ Provisions of non-collectable taxes and fines</t>
  </si>
  <si>
    <t>Tulu hoiustelt ja väärtpaberitelt ning muud finantstulud/ Revenues from bank deposits and operations in financial instruments and other financial revenues</t>
  </si>
  <si>
    <t>Intressikulu ja muud finantskulud/ Interest costs and other financial costs</t>
  </si>
  <si>
    <t>General government sector comprises data from all subsectors (central government sector, local governement sector, social security funds).</t>
  </si>
  <si>
    <t>sh muud maksud/of which other taxes</t>
  </si>
  <si>
    <t>Kohalike omavalituste alamsektor hõlmab kohaliku omavalitsuse üksusi ja nende valitseva mõju all olevaid valitsussektorisse kuuluvaid üksusi.</t>
  </si>
  <si>
    <t>sh aktsiisid/ of which excise taxes</t>
  </si>
  <si>
    <t>Kulud kokku/ Total expenses</t>
  </si>
  <si>
    <t>Tööjõukulud/ Labour costs</t>
  </si>
  <si>
    <t>Majanduskulud/ Operating expenses</t>
  </si>
  <si>
    <t>Muud kulud/ Other current expenses</t>
  </si>
  <si>
    <t>Põhivara amortisatsioon/ Depreciation of fixed assets</t>
  </si>
  <si>
    <t>ja avalik-õiguslikke juriidilisi isikuid ning nende poolt asutatud valitsussektorisse kuuluvaid üksusi (v.a Eesti Haigekassa ja Eesti Töötukassa).</t>
  </si>
  <si>
    <t>other legal persons in public law and accounting entities within government sector over which abovementioned entities have direct dominant influence (excluding Estonian Health Insurance Fund and Estonian Unemployment Insurance Fund).</t>
  </si>
  <si>
    <t>Jaanuar 2023/ January 2023</t>
  </si>
  <si>
    <t>Veebruar 2023/ February 2023</t>
  </si>
  <si>
    <t>Märts 2023/ March 2023</t>
  </si>
  <si>
    <t>I KV 2023/ 1Q 2023</t>
  </si>
  <si>
    <t>Aprill 2023/ April 2023</t>
  </si>
  <si>
    <t>Mai 2023/ May 2023</t>
  </si>
  <si>
    <t>Juuni 2023/ June 2023</t>
  </si>
  <si>
    <t>II KV 2023/ 2Q 2023</t>
  </si>
  <si>
    <t>Juuli 2023/ July 2023</t>
  </si>
  <si>
    <t>August 2023/ August 2023</t>
  </si>
  <si>
    <t>September 2023/ September 2023</t>
  </si>
  <si>
    <t>III KV 2023/ 3Q 2023</t>
  </si>
  <si>
    <t>Oktoober 2023/ October 2023</t>
  </si>
  <si>
    <t>November 2023/ November 2023</t>
  </si>
  <si>
    <t>Detsember 2023/ December 2023</t>
  </si>
  <si>
    <t>IV KV 2023/ 4Q 2023</t>
  </si>
  <si>
    <t>Kokku 2023/ Total 2023</t>
  </si>
  <si>
    <t>Uuendatud/ Updated: (Sept)</t>
  </si>
  <si>
    <t>Uuendatud/ Updated: (Jan-Sept)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</si>
</sst>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6" fillId="0" borderId="1" xfId="0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0" xfId="0" applyFill="1"/>
    <xf numFmtId="0" fontId="0" fillId="0" borderId="1" xfId="0" applyBorder="1" applyAlignment="1">
      <alignment horizontal="right" wrapText="1"/>
    </xf>
    <xf numFmtId="164" fontId="0" fillId="0" borderId="1" xfId="0" applyNumberFormat="1" applyBorder="1"/>
    <xf numFmtId="0" fontId="7" fillId="0" borderId="1" xfId="0" applyFont="1" applyBorder="1" applyAlignment="1">
      <alignment horizontal="right" wrapText="1"/>
    </xf>
    <xf numFmtId="0" fontId="0" fillId="2" borderId="0" xfId="0" applyFill="1"/>
    <xf numFmtId="0" fontId="8" fillId="0" borderId="0" xfId="0" applyFont="1"/>
    <xf numFmtId="164" fontId="6" fillId="0" borderId="1" xfId="0" applyNumberFormat="1" applyFont="1" applyBorder="1"/>
    <xf numFmtId="0" fontId="0" fillId="2" borderId="0" xfId="0" applyFill="1" applyAlignment="1">
      <alignment wrapText="1"/>
    </xf>
    <xf numFmtId="14" fontId="9" fillId="0" borderId="0" xfId="0" applyNumberFormat="1" applyFont="1"/>
    <xf numFmtId="0" fontId="6" fillId="0" borderId="3" xfId="0" applyFont="1" applyBorder="1"/>
    <xf numFmtId="0" fontId="0" fillId="0" borderId="1" xfId="0" applyFill="1" applyBorder="1" applyAlignment="1">
      <alignment wrapText="1"/>
    </xf>
    <xf numFmtId="0" fontId="0" fillId="0" borderId="0" xfId="0" applyAlignment="1">
      <alignment wrapText="1"/>
    </xf>
    <xf numFmtId="0" fontId="10" fillId="2" borderId="0" xfId="0" applyFont="1" applyFill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Border="1" applyAlignment="1"/>
    <xf numFmtId="164" fontId="6" fillId="2" borderId="1" xfId="0" applyNumberFormat="1" applyFont="1" applyFill="1" applyBorder="1"/>
    <xf numFmtId="164" fontId="0" fillId="2" borderId="1" xfId="0" applyNumberFormat="1" applyFill="1" applyBorder="1"/>
    <xf numFmtId="164" fontId="5" fillId="2" borderId="1" xfId="0" applyNumberFormat="1" applyFont="1" applyFill="1" applyBorder="1"/>
    <xf numFmtId="164" fontId="0" fillId="0" borderId="1" xfId="0" applyNumberFormat="1" applyFill="1" applyBorder="1"/>
    <xf numFmtId="164" fontId="4" fillId="2" borderId="1" xfId="0" applyNumberFormat="1" applyFont="1" applyFill="1" applyBorder="1"/>
    <xf numFmtId="164" fontId="6" fillId="0" borderId="1" xfId="0" applyNumberFormat="1" applyFont="1" applyFill="1" applyBorder="1"/>
    <xf numFmtId="164" fontId="5" fillId="0" borderId="1" xfId="0" applyNumberFormat="1" applyFont="1" applyFill="1" applyBorder="1"/>
    <xf numFmtId="164" fontId="2" fillId="0" borderId="1" xfId="0" applyNumberFormat="1" applyFont="1" applyFill="1" applyBorder="1"/>
    <xf numFmtId="164" fontId="1" fillId="0" borderId="1" xfId="0" applyNumberFormat="1" applyFont="1" applyFill="1" applyBorder="1"/>
    <xf numFmtId="164" fontId="4" fillId="0" borderId="1" xfId="0" applyNumberFormat="1" applyFont="1" applyFill="1" applyBorder="1"/>
    <xf numFmtId="164" fontId="12" fillId="0" borderId="1" xfId="0" applyNumberFormat="1" applyFont="1" applyFill="1" applyBorder="1"/>
    <xf numFmtId="164" fontId="0" fillId="0" borderId="0" xfId="0" applyNumberFormat="1"/>
    <xf numFmtId="164" fontId="7" fillId="0" borderId="1" xfId="0" applyNumberFormat="1" applyFont="1" applyFill="1" applyBorder="1"/>
    <xf numFmtId="14" fontId="11" fillId="0" borderId="0" xfId="0" applyNumberFormat="1" applyFont="1" applyFill="1"/>
    <xf numFmtId="164" fontId="3" fillId="0" borderId="1" xfId="0" applyNumberFormat="1" applyFont="1" applyFill="1" applyBorder="1"/>
    <xf numFmtId="0" fontId="7" fillId="0" borderId="0" xfId="0" applyFont="1"/>
    <xf numFmtId="2" fontId="9" fillId="0" borderId="0" xfId="0" applyNumberFormat="1" applyFont="1"/>
    <xf numFmtId="164" fontId="0" fillId="0" borderId="3" xfId="0" applyNumberForma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40"/>
  <sheetViews>
    <sheetView tabSelected="1" zoomScale="90" zoomScaleNormal="90" workbookViewId="0">
      <selection activeCell="K29" sqref="K29"/>
    </sheetView>
  </sheetViews>
  <sheetFormatPr defaultRowHeight="15" x14ac:dyDescent="0.25"/>
  <cols>
    <col min="1" max="1" width="3.140625" customWidth="1"/>
    <col min="2" max="2" width="4.42578125" customWidth="1"/>
    <col min="3" max="3" width="43.5703125" customWidth="1"/>
    <col min="4" max="4" width="13.85546875" customWidth="1"/>
    <col min="5" max="5" width="15.5703125" customWidth="1"/>
    <col min="6" max="6" width="12.42578125" customWidth="1"/>
    <col min="7" max="7" width="9.85546875" customWidth="1"/>
    <col min="8" max="8" width="11.85546875" customWidth="1"/>
    <col min="9" max="9" width="11.140625" customWidth="1"/>
    <col min="10" max="10" width="11.42578125" customWidth="1"/>
    <col min="11" max="11" width="10.5703125" customWidth="1"/>
    <col min="12" max="12" width="9.85546875" customWidth="1"/>
    <col min="13" max="13" width="13.140625" customWidth="1"/>
    <col min="14" max="14" width="16" customWidth="1"/>
    <col min="15" max="15" width="11.5703125" customWidth="1"/>
    <col min="16" max="16" width="14.5703125" customWidth="1"/>
    <col min="17" max="17" width="16.85546875" hidden="1" customWidth="1"/>
    <col min="18" max="18" width="16.5703125" hidden="1" customWidth="1"/>
    <col min="19" max="19" width="14.7109375" customWidth="1"/>
    <col min="20" max="20" width="12.5703125" customWidth="1"/>
  </cols>
  <sheetData>
    <row r="2" spans="1:20" ht="15.75" x14ac:dyDescent="0.25">
      <c r="C2" s="12" t="s">
        <v>2</v>
      </c>
    </row>
    <row r="3" spans="1:20" ht="15.75" x14ac:dyDescent="0.25">
      <c r="C3" s="12" t="s">
        <v>9</v>
      </c>
    </row>
    <row r="5" spans="1:20" x14ac:dyDescent="0.25">
      <c r="C5" t="s">
        <v>27</v>
      </c>
      <c r="D5" s="35">
        <v>45260</v>
      </c>
      <c r="E5" s="15"/>
      <c r="F5" s="15"/>
      <c r="G5" s="15"/>
      <c r="H5" s="15"/>
      <c r="I5" s="15"/>
      <c r="J5" s="15"/>
      <c r="K5" s="15"/>
      <c r="L5" s="15"/>
      <c r="M5" s="15"/>
      <c r="N5" s="38"/>
      <c r="O5" s="38"/>
      <c r="P5" s="38"/>
      <c r="Q5" s="38"/>
      <c r="R5" s="38"/>
      <c r="S5" s="15"/>
      <c r="T5" s="33"/>
    </row>
    <row r="6" spans="1:20" x14ac:dyDescent="0.25">
      <c r="C6" s="37" t="s">
        <v>71</v>
      </c>
      <c r="D6" s="35">
        <v>45260</v>
      </c>
      <c r="N6" s="33"/>
      <c r="O6" s="33"/>
      <c r="P6" s="33"/>
      <c r="Q6" s="33"/>
      <c r="R6" s="33"/>
      <c r="T6" s="33"/>
    </row>
    <row r="7" spans="1:20" x14ac:dyDescent="0.25">
      <c r="T7" s="33"/>
    </row>
    <row r="8" spans="1:20" x14ac:dyDescent="0.25">
      <c r="C8" t="s">
        <v>19</v>
      </c>
    </row>
    <row r="9" spans="1:20" ht="27" customHeight="1" x14ac:dyDescent="0.25">
      <c r="B9" s="11"/>
      <c r="C9" s="14" t="s">
        <v>28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0" x14ac:dyDescent="0.25">
      <c r="B10" s="1" t="s">
        <v>0</v>
      </c>
      <c r="C10" s="1" t="s">
        <v>33</v>
      </c>
      <c r="D10" s="13">
        <f t="shared" ref="D10:T10" si="0">D11+D25</f>
        <v>-105.70000000000005</v>
      </c>
      <c r="E10" s="13">
        <f t="shared" si="0"/>
        <v>-64.999999999999886</v>
      </c>
      <c r="F10" s="13">
        <f t="shared" si="0"/>
        <v>-95.199999999999818</v>
      </c>
      <c r="G10" s="22">
        <f t="shared" si="0"/>
        <v>-265.89999999999964</v>
      </c>
      <c r="H10" s="13">
        <f t="shared" si="0"/>
        <v>7.6999999999999318</v>
      </c>
      <c r="I10" s="13">
        <f t="shared" si="0"/>
        <v>35.799999999999955</v>
      </c>
      <c r="J10" s="13">
        <f t="shared" si="0"/>
        <v>57.300000000000296</v>
      </c>
      <c r="K10" s="22">
        <f t="shared" si="0"/>
        <v>100.80000000000018</v>
      </c>
      <c r="L10" s="13">
        <f t="shared" si="0"/>
        <v>-2.6999999999998181</v>
      </c>
      <c r="M10" s="13">
        <f t="shared" si="0"/>
        <v>28.5</v>
      </c>
      <c r="N10" s="27">
        <f t="shared" si="0"/>
        <v>-40.199999999999818</v>
      </c>
      <c r="O10" s="22">
        <f t="shared" si="0"/>
        <v>-14.399999999999636</v>
      </c>
      <c r="P10" s="13">
        <f t="shared" si="0"/>
        <v>-72.099999999999909</v>
      </c>
      <c r="Q10" s="13">
        <f t="shared" si="0"/>
        <v>0</v>
      </c>
      <c r="R10" s="13">
        <f t="shared" si="0"/>
        <v>0</v>
      </c>
      <c r="S10" s="22">
        <f t="shared" si="0"/>
        <v>-72.099999999999909</v>
      </c>
      <c r="T10" s="22">
        <f t="shared" si="0"/>
        <v>-251.60000000000036</v>
      </c>
    </row>
    <row r="11" spans="1:20" x14ac:dyDescent="0.25">
      <c r="B11" s="4">
        <v>1</v>
      </c>
      <c r="C11" s="1" t="s">
        <v>20</v>
      </c>
      <c r="D11" s="13">
        <f t="shared" ref="D11:R11" si="1">D12+D17+D18+D19+D20+D21+D22+D23+D24</f>
        <v>753.5</v>
      </c>
      <c r="E11" s="13">
        <f t="shared" si="1"/>
        <v>767.60000000000014</v>
      </c>
      <c r="F11" s="27">
        <f t="shared" si="1"/>
        <v>879.50000000000023</v>
      </c>
      <c r="G11" s="22">
        <f>SUM(D11:F11)</f>
        <v>2400.6000000000004</v>
      </c>
      <c r="H11" s="13">
        <f t="shared" si="1"/>
        <v>962.5999999999998</v>
      </c>
      <c r="I11" s="13">
        <f t="shared" si="1"/>
        <v>973.09999999999991</v>
      </c>
      <c r="J11" s="13">
        <f t="shared" si="1"/>
        <v>1025.6000000000004</v>
      </c>
      <c r="K11" s="22">
        <f>SUM(H11:J11)</f>
        <v>2961.3</v>
      </c>
      <c r="L11" s="13">
        <f t="shared" si="1"/>
        <v>882.30000000000007</v>
      </c>
      <c r="M11" s="13">
        <f t="shared" si="1"/>
        <v>903.6</v>
      </c>
      <c r="N11" s="27">
        <f t="shared" si="1"/>
        <v>930.30000000000007</v>
      </c>
      <c r="O11" s="22">
        <f>SUM(L11:N11)</f>
        <v>2716.2000000000003</v>
      </c>
      <c r="P11" s="13">
        <f t="shared" si="1"/>
        <v>915.00000000000011</v>
      </c>
      <c r="Q11" s="13">
        <f t="shared" si="1"/>
        <v>0</v>
      </c>
      <c r="R11" s="13">
        <f t="shared" si="1"/>
        <v>0</v>
      </c>
      <c r="S11" s="22">
        <f>P11+Q11+R11</f>
        <v>915.00000000000011</v>
      </c>
      <c r="T11" s="22">
        <f>G11+K11+O11+S11</f>
        <v>8993.1</v>
      </c>
    </row>
    <row r="12" spans="1:20" x14ac:dyDescent="0.25">
      <c r="B12" s="5"/>
      <c r="C12" s="2" t="s">
        <v>29</v>
      </c>
      <c r="D12" s="25">
        <f t="shared" ref="D12:R12" si="2">D13+D14+D15+D16</f>
        <v>540.5</v>
      </c>
      <c r="E12" s="25">
        <f t="shared" si="2"/>
        <v>555.80000000000007</v>
      </c>
      <c r="F12" s="25">
        <f t="shared" si="2"/>
        <v>611.80000000000007</v>
      </c>
      <c r="G12" s="23">
        <f>SUM(D12:F12)</f>
        <v>1708.1000000000004</v>
      </c>
      <c r="H12" s="25">
        <f t="shared" si="2"/>
        <v>630.39999999999986</v>
      </c>
      <c r="I12" s="25">
        <f t="shared" si="2"/>
        <v>670.19999999999993</v>
      </c>
      <c r="J12" s="25">
        <f t="shared" si="2"/>
        <v>664.7</v>
      </c>
      <c r="K12" s="26">
        <f t="shared" ref="K12:K24" si="3">SUM(H12:J12)</f>
        <v>1965.3</v>
      </c>
      <c r="L12" s="9">
        <f t="shared" si="2"/>
        <v>632.1</v>
      </c>
      <c r="M12" s="9">
        <f t="shared" si="2"/>
        <v>642</v>
      </c>
      <c r="N12" s="9">
        <f t="shared" si="2"/>
        <v>589.29999999999995</v>
      </c>
      <c r="O12" s="26">
        <f>SUM(L12:N12)</f>
        <v>1863.3999999999999</v>
      </c>
      <c r="P12" s="9">
        <f t="shared" si="2"/>
        <v>615.80000000000007</v>
      </c>
      <c r="Q12" s="9">
        <f t="shared" si="2"/>
        <v>0</v>
      </c>
      <c r="R12" s="25">
        <f t="shared" si="2"/>
        <v>0</v>
      </c>
      <c r="S12" s="26">
        <f>P12+Q12+R12</f>
        <v>615.80000000000007</v>
      </c>
      <c r="T12" s="23">
        <f>G12+K12+O12+S12</f>
        <v>6152.6</v>
      </c>
    </row>
    <row r="13" spans="1:20" x14ac:dyDescent="0.25">
      <c r="A13" s="7"/>
      <c r="B13" s="5"/>
      <c r="C13" s="8" t="s">
        <v>35</v>
      </c>
      <c r="D13" s="25">
        <v>242.6</v>
      </c>
      <c r="E13" s="25">
        <v>242.7</v>
      </c>
      <c r="F13" s="25">
        <v>250.4</v>
      </c>
      <c r="G13" s="23">
        <f t="shared" ref="G13:G24" si="4">SUM(D13:F13)</f>
        <v>735.69999999999993</v>
      </c>
      <c r="H13" s="25">
        <v>285.7</v>
      </c>
      <c r="I13" s="25">
        <v>293.89999999999998</v>
      </c>
      <c r="J13" s="25">
        <v>298.2</v>
      </c>
      <c r="K13" s="26">
        <f t="shared" si="3"/>
        <v>877.8</v>
      </c>
      <c r="L13" s="36">
        <v>271.60000000000002</v>
      </c>
      <c r="M13" s="30">
        <v>275.5</v>
      </c>
      <c r="N13" s="30">
        <v>259.5</v>
      </c>
      <c r="O13" s="26">
        <f>SUM(L13:N13)</f>
        <v>806.6</v>
      </c>
      <c r="P13" s="32">
        <v>244.2</v>
      </c>
      <c r="Q13" s="32"/>
      <c r="R13" s="32"/>
      <c r="S13" s="26">
        <f t="shared" ref="S13:S24" si="5">P13+Q13+R13</f>
        <v>244.2</v>
      </c>
      <c r="T13" s="23">
        <f>G13+K13+O13+S13</f>
        <v>2664.2999999999997</v>
      </c>
    </row>
    <row r="14" spans="1:20" x14ac:dyDescent="0.25">
      <c r="A14" s="7"/>
      <c r="B14" s="5"/>
      <c r="C14" s="8" t="s">
        <v>36</v>
      </c>
      <c r="D14" s="25">
        <v>223.5</v>
      </c>
      <c r="E14" s="25">
        <v>235.5</v>
      </c>
      <c r="F14" s="25">
        <v>244.4</v>
      </c>
      <c r="G14" s="23">
        <f t="shared" si="4"/>
        <v>703.4</v>
      </c>
      <c r="H14" s="25">
        <v>251.6</v>
      </c>
      <c r="I14" s="25">
        <v>274.89999999999998</v>
      </c>
      <c r="J14" s="25">
        <v>266.8</v>
      </c>
      <c r="K14" s="26">
        <f t="shared" si="3"/>
        <v>793.3</v>
      </c>
      <c r="L14" s="36">
        <v>264.2</v>
      </c>
      <c r="M14" s="30">
        <v>266.8</v>
      </c>
      <c r="N14" s="30">
        <v>244.1</v>
      </c>
      <c r="O14" s="26">
        <f t="shared" ref="O14:O24" si="6">SUM(L14:N14)</f>
        <v>775.1</v>
      </c>
      <c r="P14" s="32">
        <v>256.5</v>
      </c>
      <c r="Q14" s="32"/>
      <c r="R14" s="32"/>
      <c r="S14" s="26">
        <f t="shared" si="5"/>
        <v>256.5</v>
      </c>
      <c r="T14" s="23">
        <f t="shared" ref="T14:T24" si="7">G14+K14+O14+S14</f>
        <v>2528.2999999999997</v>
      </c>
    </row>
    <row r="15" spans="1:20" x14ac:dyDescent="0.25">
      <c r="A15" s="7"/>
      <c r="B15" s="5"/>
      <c r="C15" s="10" t="s">
        <v>37</v>
      </c>
      <c r="D15" s="25">
        <v>64.8</v>
      </c>
      <c r="E15" s="25">
        <v>70.400000000000006</v>
      </c>
      <c r="F15" s="25">
        <v>79.400000000000006</v>
      </c>
      <c r="G15" s="23">
        <f t="shared" si="4"/>
        <v>214.6</v>
      </c>
      <c r="H15" s="25">
        <v>81.3</v>
      </c>
      <c r="I15" s="25">
        <v>92.8</v>
      </c>
      <c r="J15" s="25">
        <v>91.7</v>
      </c>
      <c r="K15" s="26">
        <f t="shared" si="3"/>
        <v>265.8</v>
      </c>
      <c r="L15" s="36">
        <v>87.1</v>
      </c>
      <c r="M15" s="30">
        <v>91</v>
      </c>
      <c r="N15" s="30">
        <v>77.900000000000006</v>
      </c>
      <c r="O15" s="26">
        <f t="shared" si="6"/>
        <v>256</v>
      </c>
      <c r="P15" s="32">
        <v>81.5</v>
      </c>
      <c r="Q15" s="32"/>
      <c r="R15" s="32"/>
      <c r="S15" s="26">
        <f t="shared" si="5"/>
        <v>81.5</v>
      </c>
      <c r="T15" s="23">
        <f t="shared" si="7"/>
        <v>817.9</v>
      </c>
    </row>
    <row r="16" spans="1:20" x14ac:dyDescent="0.25">
      <c r="A16" s="7"/>
      <c r="B16" s="5"/>
      <c r="C16" s="8" t="s">
        <v>44</v>
      </c>
      <c r="D16" s="25">
        <v>9.6</v>
      </c>
      <c r="E16" s="25">
        <v>7.2</v>
      </c>
      <c r="F16" s="25">
        <v>37.6</v>
      </c>
      <c r="G16" s="23">
        <f t="shared" si="4"/>
        <v>54.400000000000006</v>
      </c>
      <c r="H16" s="25">
        <v>11.8</v>
      </c>
      <c r="I16" s="25">
        <v>8.6</v>
      </c>
      <c r="J16" s="25">
        <v>8</v>
      </c>
      <c r="K16" s="26">
        <f t="shared" si="3"/>
        <v>28.4</v>
      </c>
      <c r="L16" s="36">
        <v>9.1999999999999993</v>
      </c>
      <c r="M16" s="30">
        <v>8.6999999999999993</v>
      </c>
      <c r="N16" s="30">
        <v>7.8</v>
      </c>
      <c r="O16" s="26">
        <f t="shared" si="6"/>
        <v>25.7</v>
      </c>
      <c r="P16" s="32">
        <v>33.6</v>
      </c>
      <c r="Q16" s="32"/>
      <c r="R16" s="32"/>
      <c r="S16" s="26">
        <f t="shared" si="5"/>
        <v>33.6</v>
      </c>
      <c r="T16" s="23">
        <f t="shared" si="7"/>
        <v>142.10000000000002</v>
      </c>
    </row>
    <row r="17" spans="1:22" x14ac:dyDescent="0.25">
      <c r="A17" s="7"/>
      <c r="B17" s="5"/>
      <c r="C17" s="21" t="s">
        <v>39</v>
      </c>
      <c r="D17" s="25">
        <v>394.1</v>
      </c>
      <c r="E17" s="25">
        <v>397.5</v>
      </c>
      <c r="F17" s="25">
        <v>409.4</v>
      </c>
      <c r="G17" s="23">
        <f t="shared" si="4"/>
        <v>1201</v>
      </c>
      <c r="H17" s="25">
        <v>432.9</v>
      </c>
      <c r="I17" s="25">
        <v>414.9</v>
      </c>
      <c r="J17" s="25">
        <v>445.7</v>
      </c>
      <c r="K17" s="26">
        <f t="shared" si="3"/>
        <v>1293.5</v>
      </c>
      <c r="L17" s="36">
        <v>428.6</v>
      </c>
      <c r="M17" s="30">
        <v>415.9</v>
      </c>
      <c r="N17" s="30">
        <v>419.5</v>
      </c>
      <c r="O17" s="26">
        <f t="shared" si="6"/>
        <v>1264</v>
      </c>
      <c r="P17" s="32">
        <v>417.1</v>
      </c>
      <c r="Q17" s="32"/>
      <c r="R17" s="32"/>
      <c r="S17" s="26">
        <f t="shared" si="5"/>
        <v>417.1</v>
      </c>
      <c r="T17" s="23">
        <f t="shared" si="7"/>
        <v>4175.6000000000004</v>
      </c>
    </row>
    <row r="18" spans="1:22" x14ac:dyDescent="0.25">
      <c r="A18" s="7"/>
      <c r="B18" s="5"/>
      <c r="C18" s="3" t="s">
        <v>21</v>
      </c>
      <c r="D18" s="25">
        <v>108.7</v>
      </c>
      <c r="E18" s="25">
        <v>111.2</v>
      </c>
      <c r="F18" s="25">
        <v>114.9</v>
      </c>
      <c r="G18" s="23">
        <f t="shared" si="4"/>
        <v>334.8</v>
      </c>
      <c r="H18" s="25">
        <v>131.6</v>
      </c>
      <c r="I18" s="25">
        <v>125.4</v>
      </c>
      <c r="J18" s="25">
        <v>124.9</v>
      </c>
      <c r="K18" s="26">
        <f t="shared" si="3"/>
        <v>381.9</v>
      </c>
      <c r="L18" s="36">
        <v>117</v>
      </c>
      <c r="M18" s="30">
        <v>110</v>
      </c>
      <c r="N18" s="30">
        <v>135.19999999999999</v>
      </c>
      <c r="O18" s="26">
        <f t="shared" si="6"/>
        <v>362.2</v>
      </c>
      <c r="P18" s="32">
        <v>136.69999999999999</v>
      </c>
      <c r="Q18" s="32"/>
      <c r="R18" s="32"/>
      <c r="S18" s="26">
        <f t="shared" si="5"/>
        <v>136.69999999999999</v>
      </c>
      <c r="T18" s="23">
        <f t="shared" si="7"/>
        <v>1215.6000000000001</v>
      </c>
    </row>
    <row r="19" spans="1:22" x14ac:dyDescent="0.25">
      <c r="A19" s="7"/>
      <c r="B19" s="5"/>
      <c r="C19" s="3" t="s">
        <v>22</v>
      </c>
      <c r="D19" s="25">
        <v>31.5</v>
      </c>
      <c r="E19" s="25">
        <v>31</v>
      </c>
      <c r="F19" s="25">
        <v>80.900000000000006</v>
      </c>
      <c r="G19" s="23">
        <f t="shared" si="4"/>
        <v>143.4</v>
      </c>
      <c r="H19" s="25">
        <v>62.9</v>
      </c>
      <c r="I19" s="25">
        <v>70</v>
      </c>
      <c r="J19" s="25">
        <v>105.8</v>
      </c>
      <c r="K19" s="26">
        <f t="shared" si="3"/>
        <v>238.7</v>
      </c>
      <c r="L19" s="36">
        <v>54</v>
      </c>
      <c r="M19" s="30">
        <v>69.900000000000006</v>
      </c>
      <c r="N19" s="30">
        <v>106.2</v>
      </c>
      <c r="O19" s="26">
        <f t="shared" si="6"/>
        <v>230.10000000000002</v>
      </c>
      <c r="P19" s="32">
        <v>107.4</v>
      </c>
      <c r="Q19" s="32"/>
      <c r="R19" s="32"/>
      <c r="S19" s="26">
        <f t="shared" si="5"/>
        <v>107.4</v>
      </c>
      <c r="T19" s="23">
        <f t="shared" si="7"/>
        <v>719.6</v>
      </c>
    </row>
    <row r="20" spans="1:22" x14ac:dyDescent="0.25">
      <c r="A20" s="7"/>
      <c r="B20" s="5"/>
      <c r="C20" s="3" t="s">
        <v>23</v>
      </c>
      <c r="D20" s="25">
        <v>10.8</v>
      </c>
      <c r="E20" s="25">
        <v>10</v>
      </c>
      <c r="F20" s="25">
        <v>36.6</v>
      </c>
      <c r="G20" s="23">
        <f t="shared" si="4"/>
        <v>57.400000000000006</v>
      </c>
      <c r="H20" s="25">
        <v>11.6</v>
      </c>
      <c r="I20" s="25">
        <v>14.2</v>
      </c>
      <c r="J20" s="25">
        <v>39.700000000000003</v>
      </c>
      <c r="K20" s="26">
        <f t="shared" si="3"/>
        <v>65.5</v>
      </c>
      <c r="L20" s="36">
        <v>9.8000000000000007</v>
      </c>
      <c r="M20" s="30">
        <v>10.1</v>
      </c>
      <c r="N20" s="30">
        <v>35.5</v>
      </c>
      <c r="O20" s="26">
        <f t="shared" si="6"/>
        <v>55.4</v>
      </c>
      <c r="P20" s="32">
        <v>10.7</v>
      </c>
      <c r="Q20" s="32"/>
      <c r="R20" s="32"/>
      <c r="S20" s="26">
        <f t="shared" si="5"/>
        <v>10.7</v>
      </c>
      <c r="T20" s="23">
        <f t="shared" si="7"/>
        <v>189</v>
      </c>
    </row>
    <row r="21" spans="1:22" ht="45" x14ac:dyDescent="0.25">
      <c r="A21" s="7"/>
      <c r="B21" s="5"/>
      <c r="C21" s="3" t="s">
        <v>40</v>
      </c>
      <c r="D21" s="25">
        <v>-3.8</v>
      </c>
      <c r="E21" s="25">
        <v>-3.6</v>
      </c>
      <c r="F21" s="25">
        <v>-1.5</v>
      </c>
      <c r="G21" s="23">
        <f t="shared" si="4"/>
        <v>-8.9</v>
      </c>
      <c r="H21" s="25">
        <v>-4.0999999999999996</v>
      </c>
      <c r="I21" s="34">
        <v>-3</v>
      </c>
      <c r="J21" s="25">
        <v>-1.6</v>
      </c>
      <c r="K21" s="26">
        <f t="shared" si="3"/>
        <v>-8.6999999999999993</v>
      </c>
      <c r="L21" s="36">
        <v>-3.1</v>
      </c>
      <c r="M21" s="30">
        <v>-2.7</v>
      </c>
      <c r="N21" s="30">
        <v>-3.3</v>
      </c>
      <c r="O21" s="26">
        <f t="shared" si="6"/>
        <v>-9.1000000000000014</v>
      </c>
      <c r="P21" s="32">
        <v>-2.9</v>
      </c>
      <c r="Q21" s="32"/>
      <c r="R21" s="32"/>
      <c r="S21" s="26">
        <f t="shared" si="5"/>
        <v>-2.9</v>
      </c>
      <c r="T21" s="23">
        <f t="shared" si="7"/>
        <v>-29.6</v>
      </c>
    </row>
    <row r="22" spans="1:22" ht="29.25" customHeight="1" x14ac:dyDescent="0.25">
      <c r="B22" s="5"/>
      <c r="C22" s="3" t="s">
        <v>24</v>
      </c>
      <c r="D22" s="25">
        <v>-333.5</v>
      </c>
      <c r="E22" s="25">
        <v>-337</v>
      </c>
      <c r="F22" s="25">
        <v>-379.3</v>
      </c>
      <c r="G22" s="23">
        <f t="shared" si="4"/>
        <v>-1049.8</v>
      </c>
      <c r="H22" s="25">
        <v>-376.3</v>
      </c>
      <c r="I22" s="25">
        <v>-351.7</v>
      </c>
      <c r="J22" s="25">
        <v>-379.6</v>
      </c>
      <c r="K22" s="26">
        <f t="shared" si="3"/>
        <v>-1107.5999999999999</v>
      </c>
      <c r="L22" s="36">
        <v>-363.4</v>
      </c>
      <c r="M22" s="30">
        <v>-351.2</v>
      </c>
      <c r="N22" s="30">
        <v>-359.6</v>
      </c>
      <c r="O22" s="26">
        <f t="shared" si="6"/>
        <v>-1074.1999999999998</v>
      </c>
      <c r="P22" s="32">
        <v>-379.2</v>
      </c>
      <c r="Q22" s="32"/>
      <c r="R22" s="32"/>
      <c r="S22" s="26">
        <f t="shared" si="5"/>
        <v>-379.2</v>
      </c>
      <c r="T22" s="23">
        <f t="shared" si="7"/>
        <v>-3610.7999999999993</v>
      </c>
    </row>
    <row r="23" spans="1:22" x14ac:dyDescent="0.25">
      <c r="A23" s="7"/>
      <c r="B23" s="5"/>
      <c r="C23" s="3" t="s">
        <v>25</v>
      </c>
      <c r="D23" s="25">
        <v>0</v>
      </c>
      <c r="E23" s="25">
        <v>0</v>
      </c>
      <c r="F23" s="25">
        <v>0</v>
      </c>
      <c r="G23" s="23">
        <f t="shared" si="4"/>
        <v>0</v>
      </c>
      <c r="H23" s="25">
        <v>68.900000000000006</v>
      </c>
      <c r="I23" s="25">
        <v>27.3</v>
      </c>
      <c r="J23" s="25">
        <v>20.100000000000001</v>
      </c>
      <c r="K23" s="26">
        <f t="shared" si="3"/>
        <v>116.30000000000001</v>
      </c>
      <c r="L23" s="36">
        <v>0</v>
      </c>
      <c r="M23" s="30">
        <v>0</v>
      </c>
      <c r="N23" s="30">
        <v>0</v>
      </c>
      <c r="O23" s="26">
        <f t="shared" si="6"/>
        <v>0</v>
      </c>
      <c r="P23" s="32">
        <v>0</v>
      </c>
      <c r="Q23" s="32"/>
      <c r="R23" s="32"/>
      <c r="S23" s="26">
        <f t="shared" si="5"/>
        <v>0</v>
      </c>
      <c r="T23" s="23">
        <f t="shared" si="7"/>
        <v>116.30000000000001</v>
      </c>
    </row>
    <row r="24" spans="1:22" ht="60" x14ac:dyDescent="0.25">
      <c r="B24" s="6"/>
      <c r="C24" s="3" t="s">
        <v>41</v>
      </c>
      <c r="D24" s="25">
        <v>5.2</v>
      </c>
      <c r="E24" s="25">
        <v>2.7</v>
      </c>
      <c r="F24" s="25">
        <v>6.7</v>
      </c>
      <c r="G24" s="23">
        <f t="shared" si="4"/>
        <v>14.600000000000001</v>
      </c>
      <c r="H24" s="25">
        <v>4.7</v>
      </c>
      <c r="I24" s="25">
        <v>5.8</v>
      </c>
      <c r="J24" s="25">
        <v>5.9</v>
      </c>
      <c r="K24" s="26">
        <f t="shared" si="3"/>
        <v>16.399999999999999</v>
      </c>
      <c r="L24" s="36">
        <v>7.3</v>
      </c>
      <c r="M24" s="30">
        <v>9.6</v>
      </c>
      <c r="N24" s="30">
        <v>7.5</v>
      </c>
      <c r="O24" s="26">
        <f t="shared" si="6"/>
        <v>24.4</v>
      </c>
      <c r="P24" s="32">
        <v>9.4</v>
      </c>
      <c r="Q24" s="32"/>
      <c r="R24" s="32"/>
      <c r="S24" s="26">
        <f t="shared" si="5"/>
        <v>9.4</v>
      </c>
      <c r="T24" s="23">
        <f t="shared" si="7"/>
        <v>64.8</v>
      </c>
    </row>
    <row r="25" spans="1:22" x14ac:dyDescent="0.25">
      <c r="B25" s="4">
        <v>2</v>
      </c>
      <c r="C25" s="1" t="s">
        <v>47</v>
      </c>
      <c r="D25" s="27">
        <f t="shared" ref="D25:R25" si="8">D26+D27+D28+D29+D30+D31+D32</f>
        <v>-859.2</v>
      </c>
      <c r="E25" s="27">
        <f t="shared" si="8"/>
        <v>-832.6</v>
      </c>
      <c r="F25" s="27">
        <f t="shared" si="8"/>
        <v>-974.7</v>
      </c>
      <c r="G25" s="22">
        <f>SUM(D25:F25)</f>
        <v>-2666.5</v>
      </c>
      <c r="H25" s="27">
        <f t="shared" si="8"/>
        <v>-954.89999999999986</v>
      </c>
      <c r="I25" s="27">
        <f t="shared" si="8"/>
        <v>-937.3</v>
      </c>
      <c r="J25" s="27">
        <f t="shared" si="8"/>
        <v>-968.30000000000007</v>
      </c>
      <c r="K25" s="22">
        <f>SUM(H25:J25)</f>
        <v>-2860.5</v>
      </c>
      <c r="L25" s="27">
        <f t="shared" si="8"/>
        <v>-884.99999999999989</v>
      </c>
      <c r="M25" s="27">
        <f t="shared" si="8"/>
        <v>-875.1</v>
      </c>
      <c r="N25" s="27">
        <f t="shared" si="8"/>
        <v>-970.49999999999989</v>
      </c>
      <c r="O25" s="22">
        <f>SUM(L25:N25)</f>
        <v>-2730.6</v>
      </c>
      <c r="P25" s="27">
        <f t="shared" si="8"/>
        <v>-987.1</v>
      </c>
      <c r="Q25" s="27">
        <f t="shared" si="8"/>
        <v>0</v>
      </c>
      <c r="R25" s="27">
        <f t="shared" si="8"/>
        <v>0</v>
      </c>
      <c r="S25" s="22">
        <f>P25+Q25+R25</f>
        <v>-987.1</v>
      </c>
      <c r="T25" s="22">
        <f>G25+K25+O25+S25</f>
        <v>-9244.7000000000007</v>
      </c>
    </row>
    <row r="26" spans="1:22" x14ac:dyDescent="0.25">
      <c r="B26" s="5"/>
      <c r="C26" s="2" t="s">
        <v>48</v>
      </c>
      <c r="D26" s="25">
        <v>-167.3</v>
      </c>
      <c r="E26" s="25">
        <v>-170.7</v>
      </c>
      <c r="F26" s="25">
        <v>-181.9</v>
      </c>
      <c r="G26" s="23">
        <f>SUM(D26:F26)</f>
        <v>-519.9</v>
      </c>
      <c r="H26" s="25">
        <v>-185.9</v>
      </c>
      <c r="I26" s="25">
        <v>-185.8</v>
      </c>
      <c r="J26" s="25">
        <v>-210.6</v>
      </c>
      <c r="K26" s="23">
        <f>SUM(H26:J26)</f>
        <v>-582.30000000000007</v>
      </c>
      <c r="L26" s="25">
        <v>-182.9</v>
      </c>
      <c r="M26" s="25">
        <v>-180.7</v>
      </c>
      <c r="N26" s="25">
        <v>-178.1</v>
      </c>
      <c r="O26" s="23">
        <f>SUM(L26:N26)</f>
        <v>-541.70000000000005</v>
      </c>
      <c r="P26" s="25">
        <v>-196.5</v>
      </c>
      <c r="Q26" s="25"/>
      <c r="R26" s="25"/>
      <c r="S26" s="23">
        <f>P26+Q26+R26</f>
        <v>-196.5</v>
      </c>
      <c r="T26" s="23">
        <f>G26+K26+O26+S26</f>
        <v>-1840.4</v>
      </c>
    </row>
    <row r="27" spans="1:22" x14ac:dyDescent="0.25">
      <c r="B27" s="5"/>
      <c r="C27" s="2" t="s">
        <v>49</v>
      </c>
      <c r="D27" s="25">
        <v>-98.8</v>
      </c>
      <c r="E27" s="25">
        <v>-113.6</v>
      </c>
      <c r="F27" s="25">
        <v>-123.1</v>
      </c>
      <c r="G27" s="23">
        <f t="shared" ref="G27:G32" si="9">SUM(D27:F27)</f>
        <v>-335.5</v>
      </c>
      <c r="H27" s="25">
        <v>-99</v>
      </c>
      <c r="I27" s="25">
        <v>-114.2</v>
      </c>
      <c r="J27" s="25">
        <v>-123</v>
      </c>
      <c r="K27" s="23">
        <f t="shared" ref="K27:K32" si="10">SUM(H27:J27)</f>
        <v>-336.2</v>
      </c>
      <c r="L27" s="25">
        <v>-98.8</v>
      </c>
      <c r="M27" s="25">
        <v>-122.7</v>
      </c>
      <c r="N27" s="25">
        <v>-122.6</v>
      </c>
      <c r="O27" s="23">
        <f t="shared" ref="O27:O32" si="11">SUM(L27:N27)</f>
        <v>-344.1</v>
      </c>
      <c r="P27" s="25">
        <v>-126.9</v>
      </c>
      <c r="Q27" s="25"/>
      <c r="R27" s="25"/>
      <c r="S27" s="23">
        <f t="shared" ref="S27:S32" si="12">P27+Q27+R27</f>
        <v>-126.9</v>
      </c>
      <c r="T27" s="23">
        <f t="shared" ref="T27:T32" si="13">G27+K27+O27+S27</f>
        <v>-1142.7</v>
      </c>
    </row>
    <row r="28" spans="1:22" x14ac:dyDescent="0.25">
      <c r="B28" s="5"/>
      <c r="C28" s="2" t="s">
        <v>30</v>
      </c>
      <c r="D28" s="25">
        <v>-269.5</v>
      </c>
      <c r="E28" s="25">
        <v>-283.5</v>
      </c>
      <c r="F28" s="25">
        <v>-285.39999999999998</v>
      </c>
      <c r="G28" s="23">
        <f t="shared" si="9"/>
        <v>-838.4</v>
      </c>
      <c r="H28" s="25">
        <v>-322</v>
      </c>
      <c r="I28" s="25">
        <v>-309.5</v>
      </c>
      <c r="J28" s="25">
        <v>-309.39999999999998</v>
      </c>
      <c r="K28" s="23">
        <f t="shared" si="10"/>
        <v>-940.9</v>
      </c>
      <c r="L28" s="25">
        <v>-306.10000000000002</v>
      </c>
      <c r="M28" s="25">
        <v>-307.3</v>
      </c>
      <c r="N28" s="25">
        <v>-309.60000000000002</v>
      </c>
      <c r="O28" s="23">
        <f t="shared" si="11"/>
        <v>-923.00000000000011</v>
      </c>
      <c r="P28" s="25">
        <v>-328.1</v>
      </c>
      <c r="Q28" s="25"/>
      <c r="R28" s="25"/>
      <c r="S28" s="23">
        <f t="shared" si="12"/>
        <v>-328.1</v>
      </c>
      <c r="T28" s="23">
        <f t="shared" si="13"/>
        <v>-3030.4</v>
      </c>
    </row>
    <row r="29" spans="1:22" x14ac:dyDescent="0.25">
      <c r="B29" s="5"/>
      <c r="C29" s="2" t="s">
        <v>26</v>
      </c>
      <c r="D29" s="25">
        <v>-252</v>
      </c>
      <c r="E29" s="25">
        <v>-220.4</v>
      </c>
      <c r="F29" s="25">
        <v>-333.3</v>
      </c>
      <c r="G29" s="23">
        <f t="shared" si="9"/>
        <v>-805.7</v>
      </c>
      <c r="H29" s="25">
        <v>-295.89999999999998</v>
      </c>
      <c r="I29" s="25">
        <v>-242.8</v>
      </c>
      <c r="J29" s="25">
        <v>-258.8</v>
      </c>
      <c r="K29" s="23">
        <f t="shared" si="10"/>
        <v>-797.5</v>
      </c>
      <c r="L29" s="25">
        <v>-253.4</v>
      </c>
      <c r="M29" s="25">
        <v>-216.4</v>
      </c>
      <c r="N29" s="25">
        <v>-233.2</v>
      </c>
      <c r="O29" s="23">
        <f t="shared" si="11"/>
        <v>-703</v>
      </c>
      <c r="P29" s="25">
        <v>-266.10000000000002</v>
      </c>
      <c r="Q29" s="25"/>
      <c r="R29" s="25"/>
      <c r="S29" s="23">
        <f t="shared" si="12"/>
        <v>-266.10000000000002</v>
      </c>
      <c r="T29" s="23">
        <f t="shared" si="13"/>
        <v>-2572.2999999999997</v>
      </c>
      <c r="V29" s="33"/>
    </row>
    <row r="30" spans="1:22" x14ac:dyDescent="0.25">
      <c r="B30" s="5"/>
      <c r="C30" s="2" t="s">
        <v>50</v>
      </c>
      <c r="D30" s="25">
        <v>-8.1</v>
      </c>
      <c r="E30" s="25">
        <v>-6.6</v>
      </c>
      <c r="F30" s="25">
        <v>-6.3</v>
      </c>
      <c r="G30" s="23">
        <f t="shared" si="9"/>
        <v>-21</v>
      </c>
      <c r="H30" s="25">
        <v>-8.4</v>
      </c>
      <c r="I30" s="25">
        <v>-9</v>
      </c>
      <c r="J30" s="25">
        <v>-10.6</v>
      </c>
      <c r="K30" s="23">
        <f t="shared" si="10"/>
        <v>-28</v>
      </c>
      <c r="L30" s="25">
        <v>-9.1</v>
      </c>
      <c r="M30" s="25">
        <v>-10.1</v>
      </c>
      <c r="N30" s="25">
        <v>-25.3</v>
      </c>
      <c r="O30" s="23">
        <f t="shared" si="11"/>
        <v>-44.5</v>
      </c>
      <c r="P30" s="25">
        <v>-9.9</v>
      </c>
      <c r="Q30" s="25"/>
      <c r="R30" s="25"/>
      <c r="S30" s="23">
        <f t="shared" si="12"/>
        <v>-9.9</v>
      </c>
      <c r="T30" s="23">
        <f t="shared" si="13"/>
        <v>-103.4</v>
      </c>
    </row>
    <row r="31" spans="1:22" ht="30" x14ac:dyDescent="0.25">
      <c r="B31" s="5"/>
      <c r="C31" s="17" t="s">
        <v>51</v>
      </c>
      <c r="D31" s="25">
        <v>-55.1</v>
      </c>
      <c r="E31" s="25">
        <v>-29.7</v>
      </c>
      <c r="F31" s="25">
        <v>-33.5</v>
      </c>
      <c r="G31" s="23">
        <f t="shared" si="9"/>
        <v>-118.3</v>
      </c>
      <c r="H31" s="25">
        <v>-31.4</v>
      </c>
      <c r="I31" s="25">
        <v>-62.5</v>
      </c>
      <c r="J31" s="25">
        <v>-40.700000000000003</v>
      </c>
      <c r="K31" s="23">
        <f t="shared" si="10"/>
        <v>-134.60000000000002</v>
      </c>
      <c r="L31" s="25">
        <v>-18.8</v>
      </c>
      <c r="M31" s="25">
        <v>-21.1</v>
      </c>
      <c r="N31" s="25">
        <v>-85.3</v>
      </c>
      <c r="O31" s="23">
        <f t="shared" si="11"/>
        <v>-125.2</v>
      </c>
      <c r="P31" s="25">
        <v>-41.1</v>
      </c>
      <c r="Q31" s="25"/>
      <c r="R31" s="25"/>
      <c r="S31" s="23">
        <f t="shared" si="12"/>
        <v>-41.1</v>
      </c>
      <c r="T31" s="23">
        <f t="shared" si="13"/>
        <v>-419.20000000000005</v>
      </c>
    </row>
    <row r="32" spans="1:22" ht="30" x14ac:dyDescent="0.25">
      <c r="B32" s="6"/>
      <c r="C32" s="17" t="s">
        <v>42</v>
      </c>
      <c r="D32" s="25">
        <v>-8.4</v>
      </c>
      <c r="E32" s="25">
        <v>-8.1</v>
      </c>
      <c r="F32" s="25">
        <v>-11.2</v>
      </c>
      <c r="G32" s="23">
        <f t="shared" si="9"/>
        <v>-27.7</v>
      </c>
      <c r="H32" s="25">
        <v>-12.3</v>
      </c>
      <c r="I32" s="25">
        <v>-13.5</v>
      </c>
      <c r="J32" s="25">
        <v>-15.2</v>
      </c>
      <c r="K32" s="23">
        <f t="shared" si="10"/>
        <v>-41</v>
      </c>
      <c r="L32" s="25">
        <v>-15.9</v>
      </c>
      <c r="M32" s="25">
        <v>-16.8</v>
      </c>
      <c r="N32" s="25">
        <v>-16.399999999999999</v>
      </c>
      <c r="O32" s="23">
        <f t="shared" si="11"/>
        <v>-49.1</v>
      </c>
      <c r="P32" s="25">
        <v>-18.5</v>
      </c>
      <c r="Q32" s="25"/>
      <c r="R32" s="25"/>
      <c r="S32" s="23">
        <f t="shared" si="12"/>
        <v>-18.5</v>
      </c>
      <c r="T32" s="23">
        <f t="shared" si="13"/>
        <v>-136.30000000000001</v>
      </c>
    </row>
    <row r="33" spans="3:18" x14ac:dyDescent="0.25">
      <c r="J33" s="7"/>
      <c r="P33" s="7"/>
      <c r="Q33" s="7"/>
      <c r="R33" s="7"/>
    </row>
    <row r="34" spans="3:18" x14ac:dyDescent="0.25">
      <c r="C34" t="s">
        <v>13</v>
      </c>
      <c r="P34" s="7"/>
    </row>
    <row r="35" spans="3:18" x14ac:dyDescent="0.25">
      <c r="C35" t="s">
        <v>12</v>
      </c>
    </row>
    <row r="37" spans="3:18" x14ac:dyDescent="0.25">
      <c r="C37" t="s">
        <v>3</v>
      </c>
    </row>
    <row r="38" spans="3:18" x14ac:dyDescent="0.25">
      <c r="C38" t="s">
        <v>52</v>
      </c>
    </row>
    <row r="39" spans="3:18" x14ac:dyDescent="0.25">
      <c r="C39" t="s">
        <v>10</v>
      </c>
    </row>
    <row r="40" spans="3:18" x14ac:dyDescent="0.25">
      <c r="C40" t="s">
        <v>53</v>
      </c>
    </row>
  </sheetData>
  <phoneticPr fontId="1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V30"/>
  <sheetViews>
    <sheetView zoomScale="90" zoomScaleNormal="90" workbookViewId="0">
      <selection activeCell="C6" sqref="C6"/>
    </sheetView>
  </sheetViews>
  <sheetFormatPr defaultRowHeight="15" x14ac:dyDescent="0.25"/>
  <cols>
    <col min="1" max="1" width="3.140625" customWidth="1"/>
    <col min="2" max="2" width="5" customWidth="1"/>
    <col min="3" max="3" width="44" customWidth="1"/>
    <col min="4" max="4" width="13.85546875" bestFit="1" customWidth="1"/>
    <col min="5" max="5" width="15.140625" customWidth="1"/>
    <col min="6" max="6" width="12" customWidth="1"/>
    <col min="7" max="7" width="9.85546875" customWidth="1"/>
    <col min="8" max="8" width="11.42578125" customWidth="1"/>
    <col min="9" max="9" width="10.140625" customWidth="1"/>
    <col min="10" max="10" width="11.42578125" customWidth="1"/>
    <col min="11" max="11" width="13.42578125" customWidth="1"/>
    <col min="12" max="12" width="10.85546875" customWidth="1"/>
    <col min="13" max="13" width="12.5703125" customWidth="1"/>
    <col min="14" max="14" width="16.7109375" customWidth="1"/>
    <col min="15" max="15" width="11" customWidth="1"/>
    <col min="16" max="16" width="15.140625" customWidth="1"/>
    <col min="17" max="17" width="16.140625" hidden="1" customWidth="1"/>
    <col min="18" max="18" width="15.85546875" hidden="1" customWidth="1"/>
    <col min="19" max="19" width="13.85546875" customWidth="1"/>
    <col min="20" max="20" width="12.5703125" customWidth="1"/>
  </cols>
  <sheetData>
    <row r="2" spans="1:22" ht="15.75" x14ac:dyDescent="0.25">
      <c r="C2" s="12" t="s">
        <v>1</v>
      </c>
    </row>
    <row r="3" spans="1:22" ht="15.75" x14ac:dyDescent="0.25">
      <c r="C3" s="12" t="s">
        <v>8</v>
      </c>
    </row>
    <row r="5" spans="1:22" x14ac:dyDescent="0.25">
      <c r="C5" t="s">
        <v>27</v>
      </c>
      <c r="D5" s="35">
        <v>45260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2" x14ac:dyDescent="0.25">
      <c r="C6" s="37" t="s">
        <v>71</v>
      </c>
      <c r="D6" s="35">
        <v>45260</v>
      </c>
    </row>
    <row r="8" spans="1:22" x14ac:dyDescent="0.25">
      <c r="C8" t="s">
        <v>19</v>
      </c>
    </row>
    <row r="9" spans="1:22" ht="30.75" customHeight="1" x14ac:dyDescent="0.25">
      <c r="B9" s="11"/>
      <c r="C9" s="14" t="s">
        <v>31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2" x14ac:dyDescent="0.25">
      <c r="B10" s="1" t="s">
        <v>0</v>
      </c>
      <c r="C10" s="1" t="s">
        <v>33</v>
      </c>
      <c r="D10" s="13">
        <f t="shared" ref="D10:T10" si="0">D11+D17</f>
        <v>-14.599999999999994</v>
      </c>
      <c r="E10" s="13">
        <f t="shared" si="0"/>
        <v>32.099999999999994</v>
      </c>
      <c r="F10" s="13">
        <f t="shared" si="0"/>
        <v>4</v>
      </c>
      <c r="G10" s="22">
        <f t="shared" si="0"/>
        <v>21.5</v>
      </c>
      <c r="H10" s="13">
        <f t="shared" si="0"/>
        <v>21.400000000000091</v>
      </c>
      <c r="I10" s="13">
        <f t="shared" si="0"/>
        <v>4.5000000000000568</v>
      </c>
      <c r="J10" s="13">
        <f t="shared" si="0"/>
        <v>19.899999999999977</v>
      </c>
      <c r="K10" s="22">
        <f t="shared" si="0"/>
        <v>45.800000000000182</v>
      </c>
      <c r="L10" s="13">
        <f t="shared" si="0"/>
        <v>39.100000000000023</v>
      </c>
      <c r="M10" s="13">
        <f t="shared" si="0"/>
        <v>23.199999999999989</v>
      </c>
      <c r="N10" s="27">
        <f t="shared" si="0"/>
        <v>24.600000000000023</v>
      </c>
      <c r="O10" s="22">
        <f t="shared" si="0"/>
        <v>86.899999999999977</v>
      </c>
      <c r="P10" s="13">
        <f t="shared" si="0"/>
        <v>-0.5</v>
      </c>
      <c r="Q10" s="13">
        <f t="shared" si="0"/>
        <v>0</v>
      </c>
      <c r="R10" s="27">
        <f t="shared" si="0"/>
        <v>0</v>
      </c>
      <c r="S10" s="22">
        <f t="shared" si="0"/>
        <v>-0.5</v>
      </c>
      <c r="T10" s="22">
        <f t="shared" si="0"/>
        <v>153.70000000000027</v>
      </c>
    </row>
    <row r="11" spans="1:22" x14ac:dyDescent="0.25">
      <c r="B11" s="4">
        <v>1</v>
      </c>
      <c r="C11" s="1" t="s">
        <v>20</v>
      </c>
      <c r="D11" s="13">
        <f>D12+D13+D14+D15+D16</f>
        <v>229.19999999999996</v>
      </c>
      <c r="E11" s="13">
        <f>E12+E13+E14+E15+E16</f>
        <v>242.1</v>
      </c>
      <c r="F11" s="13">
        <f>F12+F13+F14+F15+F16</f>
        <v>256.8</v>
      </c>
      <c r="G11" s="22">
        <f>SUM(D11:F11)</f>
        <v>728.09999999999991</v>
      </c>
      <c r="H11" s="13">
        <f>H12+H13+H14+H15+H16</f>
        <v>270.50000000000006</v>
      </c>
      <c r="I11" s="13">
        <f>I12+I13+I14+I15+I16</f>
        <v>267.90000000000003</v>
      </c>
      <c r="J11" s="13">
        <f>J12+J13+J14+J15+J16</f>
        <v>273.2</v>
      </c>
      <c r="K11" s="22">
        <f>SUM(H11:J11)</f>
        <v>811.60000000000014</v>
      </c>
      <c r="L11" s="13">
        <f>L12+L13+L14+L15+L16</f>
        <v>269.20000000000005</v>
      </c>
      <c r="M11" s="13">
        <f>M12+M13+M14+M15+M16</f>
        <v>263.09999999999997</v>
      </c>
      <c r="N11" s="27">
        <f>N12+N13+N14+N15+N16</f>
        <v>265.60000000000002</v>
      </c>
      <c r="O11" s="22">
        <f>SUM(L11:N11)</f>
        <v>797.9</v>
      </c>
      <c r="P11" s="13">
        <f>P12+P13+P14+P15+P16</f>
        <v>261.40000000000003</v>
      </c>
      <c r="Q11" s="13">
        <f>Q12+Q13+Q14+Q15+Q16</f>
        <v>0</v>
      </c>
      <c r="R11" s="27">
        <f>R12+R13+R14+R15+R16</f>
        <v>0</v>
      </c>
      <c r="S11" s="22">
        <f>P11+Q11+R11</f>
        <v>261.40000000000003</v>
      </c>
      <c r="T11" s="22">
        <f>G11+K11+O11+S11</f>
        <v>2599</v>
      </c>
    </row>
    <row r="12" spans="1:22" ht="14.25" customHeight="1" x14ac:dyDescent="0.25">
      <c r="A12" s="7"/>
      <c r="B12" s="5"/>
      <c r="C12" s="21" t="s">
        <v>39</v>
      </c>
      <c r="D12" s="25">
        <v>162.69999999999999</v>
      </c>
      <c r="E12" s="25">
        <v>164.4</v>
      </c>
      <c r="F12" s="25">
        <v>169.4</v>
      </c>
      <c r="G12" s="23">
        <f>SUM(D12:F12)</f>
        <v>496.5</v>
      </c>
      <c r="H12" s="25">
        <v>180.4</v>
      </c>
      <c r="I12" s="25">
        <v>172.2</v>
      </c>
      <c r="J12" s="25">
        <v>184</v>
      </c>
      <c r="K12" s="26">
        <f t="shared" ref="K12:K16" si="1">SUM(H12:J12)</f>
        <v>536.6</v>
      </c>
      <c r="L12" s="36">
        <v>178.3</v>
      </c>
      <c r="M12" s="29">
        <v>171.2</v>
      </c>
      <c r="N12" s="29">
        <v>173.9</v>
      </c>
      <c r="O12" s="26">
        <f>SUM(L12:N12)</f>
        <v>523.4</v>
      </c>
      <c r="P12" s="31">
        <v>172.9</v>
      </c>
      <c r="Q12" s="31"/>
      <c r="R12" s="31"/>
      <c r="S12" s="26">
        <f>P12+Q12+R12</f>
        <v>172.9</v>
      </c>
      <c r="T12" s="23">
        <f>G12+K12+O12+S12</f>
        <v>1729.4</v>
      </c>
      <c r="V12" s="33"/>
    </row>
    <row r="13" spans="1:22" x14ac:dyDescent="0.25">
      <c r="A13" s="7"/>
      <c r="B13" s="5"/>
      <c r="C13" s="3" t="s">
        <v>21</v>
      </c>
      <c r="D13" s="25">
        <v>0.2</v>
      </c>
      <c r="E13" s="25">
        <v>1.7</v>
      </c>
      <c r="F13" s="25">
        <v>0.2</v>
      </c>
      <c r="G13" s="23">
        <f>SUM(D13:F13)</f>
        <v>2.1</v>
      </c>
      <c r="H13" s="25">
        <v>0.1</v>
      </c>
      <c r="I13" s="25">
        <v>0.2</v>
      </c>
      <c r="J13" s="25">
        <v>0.1</v>
      </c>
      <c r="K13" s="26">
        <f t="shared" si="1"/>
        <v>0.4</v>
      </c>
      <c r="L13" s="36">
        <v>0.2</v>
      </c>
      <c r="M13" s="29">
        <v>0.1</v>
      </c>
      <c r="N13" s="29">
        <v>0.1</v>
      </c>
      <c r="O13" s="26">
        <f t="shared" ref="O13:O16" si="2">SUM(L13:N13)</f>
        <v>0.4</v>
      </c>
      <c r="P13" s="31">
        <v>2.5</v>
      </c>
      <c r="Q13" s="31"/>
      <c r="R13" s="31"/>
      <c r="S13" s="26">
        <f t="shared" ref="S13:S16" si="3">P13+Q13+R13</f>
        <v>2.5</v>
      </c>
      <c r="T13" s="23">
        <f t="shared" ref="T13:T16" si="4">G13+K13+O13+S13</f>
        <v>5.4</v>
      </c>
    </row>
    <row r="14" spans="1:22" x14ac:dyDescent="0.25">
      <c r="A14" s="7"/>
      <c r="B14" s="5"/>
      <c r="C14" s="3" t="s">
        <v>22</v>
      </c>
      <c r="D14" s="25">
        <v>64.5</v>
      </c>
      <c r="E14" s="25">
        <v>74.5</v>
      </c>
      <c r="F14" s="25">
        <v>83.9</v>
      </c>
      <c r="G14" s="23">
        <f t="shared" ref="G14:G16" si="5">SUM(D14:F14)</f>
        <v>222.9</v>
      </c>
      <c r="H14" s="25">
        <v>87.1</v>
      </c>
      <c r="I14" s="25">
        <v>92.1</v>
      </c>
      <c r="J14" s="25">
        <v>85.8</v>
      </c>
      <c r="K14" s="26">
        <f t="shared" si="1"/>
        <v>265</v>
      </c>
      <c r="L14" s="36">
        <v>86.6</v>
      </c>
      <c r="M14" s="29">
        <v>87.3</v>
      </c>
      <c r="N14" s="29">
        <v>87.5</v>
      </c>
      <c r="O14" s="26">
        <f t="shared" si="2"/>
        <v>261.39999999999998</v>
      </c>
      <c r="P14" s="31">
        <v>81.2</v>
      </c>
      <c r="Q14" s="31"/>
      <c r="R14" s="31"/>
      <c r="S14" s="26">
        <f t="shared" si="3"/>
        <v>81.2</v>
      </c>
      <c r="T14" s="23">
        <f t="shared" si="4"/>
        <v>830.5</v>
      </c>
    </row>
    <row r="15" spans="1:22" x14ac:dyDescent="0.25">
      <c r="A15" s="7"/>
      <c r="B15" s="5"/>
      <c r="C15" s="3" t="s">
        <v>23</v>
      </c>
      <c r="D15" s="25">
        <v>0.1</v>
      </c>
      <c r="E15" s="25">
        <v>0.1</v>
      </c>
      <c r="F15" s="25">
        <v>0.2</v>
      </c>
      <c r="G15" s="23">
        <f t="shared" si="5"/>
        <v>0.4</v>
      </c>
      <c r="H15" s="25">
        <v>0.1</v>
      </c>
      <c r="I15" s="25">
        <v>0.3</v>
      </c>
      <c r="J15" s="25">
        <v>0.3</v>
      </c>
      <c r="K15" s="26">
        <f t="shared" si="1"/>
        <v>0.7</v>
      </c>
      <c r="L15" s="36">
        <v>0</v>
      </c>
      <c r="M15" s="29">
        <v>0.1</v>
      </c>
      <c r="N15" s="29">
        <v>0.3</v>
      </c>
      <c r="O15" s="26">
        <f t="shared" si="2"/>
        <v>0.4</v>
      </c>
      <c r="P15" s="31">
        <v>0.1</v>
      </c>
      <c r="Q15" s="31"/>
      <c r="R15" s="31"/>
      <c r="S15" s="26">
        <f t="shared" si="3"/>
        <v>0.1</v>
      </c>
      <c r="T15" s="23">
        <f t="shared" si="4"/>
        <v>1.6</v>
      </c>
    </row>
    <row r="16" spans="1:22" ht="60" x14ac:dyDescent="0.25">
      <c r="B16" s="6"/>
      <c r="C16" s="3" t="s">
        <v>41</v>
      </c>
      <c r="D16" s="25">
        <v>1.7</v>
      </c>
      <c r="E16" s="25">
        <v>1.4</v>
      </c>
      <c r="F16" s="25">
        <v>3.1</v>
      </c>
      <c r="G16" s="23">
        <f t="shared" si="5"/>
        <v>6.1999999999999993</v>
      </c>
      <c r="H16" s="25">
        <v>2.8</v>
      </c>
      <c r="I16" s="25">
        <v>3.1</v>
      </c>
      <c r="J16" s="25">
        <v>3</v>
      </c>
      <c r="K16" s="26">
        <f t="shared" si="1"/>
        <v>8.9</v>
      </c>
      <c r="L16" s="36">
        <v>4.0999999999999996</v>
      </c>
      <c r="M16" s="29">
        <v>4.4000000000000004</v>
      </c>
      <c r="N16" s="29">
        <v>3.8</v>
      </c>
      <c r="O16" s="26">
        <f t="shared" si="2"/>
        <v>12.3</v>
      </c>
      <c r="P16" s="31">
        <v>4.7</v>
      </c>
      <c r="Q16" s="31"/>
      <c r="R16" s="31"/>
      <c r="S16" s="26">
        <f t="shared" si="3"/>
        <v>4.7</v>
      </c>
      <c r="T16" s="23">
        <f t="shared" si="4"/>
        <v>32.1</v>
      </c>
    </row>
    <row r="17" spans="2:20" x14ac:dyDescent="0.25">
      <c r="B17" s="4">
        <v>2</v>
      </c>
      <c r="C17" s="1" t="s">
        <v>47</v>
      </c>
      <c r="D17" s="27">
        <f>D18+D19+D20+D21+D22+D23+D24</f>
        <v>-243.79999999999995</v>
      </c>
      <c r="E17" s="27">
        <f>E18+E19+E20+E21+E22+E23+E24</f>
        <v>-210</v>
      </c>
      <c r="F17" s="27">
        <f>F18+F19+F20+F21+F22+F23+F24</f>
        <v>-252.8</v>
      </c>
      <c r="G17" s="22">
        <f>SUM(D17:F17)</f>
        <v>-706.59999999999991</v>
      </c>
      <c r="H17" s="27">
        <f>H18+H19+H20+H21+H22+H23+H24</f>
        <v>-249.09999999999997</v>
      </c>
      <c r="I17" s="27">
        <f>I18+I19+I20+I21+I22+I23+I24</f>
        <v>-263.39999999999998</v>
      </c>
      <c r="J17" s="27">
        <f>J18+J19+J20+J21+J22+J23+J24</f>
        <v>-253.3</v>
      </c>
      <c r="K17" s="22">
        <f>SUM(H17:J17)</f>
        <v>-765.8</v>
      </c>
      <c r="L17" s="27">
        <f>L18+L19+L20+L21+L22+L23+L24</f>
        <v>-230.10000000000002</v>
      </c>
      <c r="M17" s="27">
        <f>M18+M19+M20+M21+M22+M23+M24</f>
        <v>-239.89999999999998</v>
      </c>
      <c r="N17" s="27">
        <f>N18+N19+N20+N21+N22+N23+N24</f>
        <v>-241</v>
      </c>
      <c r="O17" s="22">
        <f>SUM(L17:N17)</f>
        <v>-711</v>
      </c>
      <c r="P17" s="27">
        <f>P18+P19+P20+P21+P22+P23+P24</f>
        <v>-261.90000000000003</v>
      </c>
      <c r="Q17" s="27">
        <f>Q18+Q19+Q20+Q21+Q22+Q23+Q24</f>
        <v>0</v>
      </c>
      <c r="R17" s="27">
        <f>R18+R19+R20+R21+R22+R23+R24</f>
        <v>0</v>
      </c>
      <c r="S17" s="22">
        <f>P17+Q17+R17</f>
        <v>-261.90000000000003</v>
      </c>
      <c r="T17" s="22">
        <f>G17+K17+O17+S17</f>
        <v>-2445.2999999999997</v>
      </c>
    </row>
    <row r="18" spans="2:20" x14ac:dyDescent="0.25">
      <c r="B18" s="16"/>
      <c r="C18" s="2" t="s">
        <v>30</v>
      </c>
      <c r="D18" s="28">
        <v>-232.7</v>
      </c>
      <c r="E18" s="28">
        <v>-198.8</v>
      </c>
      <c r="F18" s="28">
        <v>-240</v>
      </c>
      <c r="G18" s="24">
        <f>SUM(D18:F18)</f>
        <v>-671.5</v>
      </c>
      <c r="H18" s="28">
        <v>-236.2</v>
      </c>
      <c r="I18" s="28">
        <v>-251.2</v>
      </c>
      <c r="J18" s="28">
        <v>-240.9</v>
      </c>
      <c r="K18" s="24">
        <f>SUM(H18:J18)</f>
        <v>-728.3</v>
      </c>
      <c r="L18" s="28">
        <v>-221.4</v>
      </c>
      <c r="M18" s="28">
        <v>-229.3</v>
      </c>
      <c r="N18" s="28">
        <v>-209.3</v>
      </c>
      <c r="O18" s="24">
        <f>SUM(L18:N18)</f>
        <v>-660</v>
      </c>
      <c r="P18" s="28">
        <v>-249</v>
      </c>
      <c r="Q18" s="28"/>
      <c r="R18" s="28"/>
      <c r="S18" s="24">
        <f>P18+Q18+R18</f>
        <v>-249</v>
      </c>
      <c r="T18" s="24">
        <f>G18+K18+O18+S18</f>
        <v>-2308.8000000000002</v>
      </c>
    </row>
    <row r="19" spans="2:20" x14ac:dyDescent="0.25">
      <c r="B19" s="5"/>
      <c r="C19" s="2" t="s">
        <v>26</v>
      </c>
      <c r="D19" s="25">
        <v>-1.5</v>
      </c>
      <c r="E19" s="25">
        <v>-1.4</v>
      </c>
      <c r="F19" s="25">
        <v>-2.1</v>
      </c>
      <c r="G19" s="24">
        <f t="shared" ref="G19:G24" si="6">SUM(D19:F19)</f>
        <v>-5</v>
      </c>
      <c r="H19" s="28">
        <v>-2.1</v>
      </c>
      <c r="I19" s="28">
        <v>-1.5</v>
      </c>
      <c r="J19" s="28">
        <v>-1.9</v>
      </c>
      <c r="K19" s="24">
        <f t="shared" ref="K19:K24" si="7">SUM(H19:J19)</f>
        <v>-5.5</v>
      </c>
      <c r="L19" s="28">
        <v>-1.4</v>
      </c>
      <c r="M19" s="28">
        <v>-3.1</v>
      </c>
      <c r="N19" s="28">
        <v>-1.7</v>
      </c>
      <c r="O19" s="24">
        <f t="shared" ref="O19:O24" si="8">SUM(L19:N19)</f>
        <v>-6.2</v>
      </c>
      <c r="P19" s="28">
        <v>-1.3</v>
      </c>
      <c r="Q19" s="28"/>
      <c r="R19" s="28"/>
      <c r="S19" s="24">
        <f t="shared" ref="S19:S24" si="9">P19+Q19+R19</f>
        <v>-1.3</v>
      </c>
      <c r="T19" s="24">
        <f t="shared" ref="T19:T24" si="10">G19+K19+O19+S19</f>
        <v>-18</v>
      </c>
    </row>
    <row r="20" spans="2:20" x14ac:dyDescent="0.25">
      <c r="B20" s="5"/>
      <c r="C20" s="2" t="s">
        <v>48</v>
      </c>
      <c r="D20" s="25">
        <v>-3.7</v>
      </c>
      <c r="E20" s="25">
        <v>-3.7</v>
      </c>
      <c r="F20" s="25">
        <v>-3.4</v>
      </c>
      <c r="G20" s="24">
        <f t="shared" si="6"/>
        <v>-10.8</v>
      </c>
      <c r="H20" s="28">
        <v>-5</v>
      </c>
      <c r="I20" s="28">
        <v>-3.9</v>
      </c>
      <c r="J20" s="28">
        <v>-3.5</v>
      </c>
      <c r="K20" s="24">
        <f t="shared" si="7"/>
        <v>-12.4</v>
      </c>
      <c r="L20" s="28">
        <v>-3</v>
      </c>
      <c r="M20" s="28">
        <v>-3.2</v>
      </c>
      <c r="N20" s="28">
        <v>-3.1</v>
      </c>
      <c r="O20" s="24">
        <f t="shared" si="8"/>
        <v>-9.3000000000000007</v>
      </c>
      <c r="P20" s="28">
        <v>-5.3</v>
      </c>
      <c r="Q20" s="28"/>
      <c r="R20" s="28"/>
      <c r="S20" s="24">
        <f t="shared" si="9"/>
        <v>-5.3</v>
      </c>
      <c r="T20" s="24">
        <f t="shared" si="10"/>
        <v>-37.799999999999997</v>
      </c>
    </row>
    <row r="21" spans="2:20" x14ac:dyDescent="0.25">
      <c r="B21" s="5"/>
      <c r="C21" s="2" t="s">
        <v>49</v>
      </c>
      <c r="D21" s="25">
        <v>-4.7</v>
      </c>
      <c r="E21" s="25">
        <v>-4.9000000000000004</v>
      </c>
      <c r="F21" s="25">
        <v>-6</v>
      </c>
      <c r="G21" s="24">
        <f t="shared" si="6"/>
        <v>-15.600000000000001</v>
      </c>
      <c r="H21" s="28">
        <v>-4.5999999999999996</v>
      </c>
      <c r="I21" s="28">
        <v>-5.5</v>
      </c>
      <c r="J21" s="28">
        <v>-5.7</v>
      </c>
      <c r="K21" s="24">
        <f t="shared" si="7"/>
        <v>-15.8</v>
      </c>
      <c r="L21" s="28">
        <v>-3.3</v>
      </c>
      <c r="M21" s="28">
        <v>-3.2</v>
      </c>
      <c r="N21" s="28">
        <v>-4.8</v>
      </c>
      <c r="O21" s="24">
        <f t="shared" si="8"/>
        <v>-11.3</v>
      </c>
      <c r="P21" s="28">
        <v>-4.5999999999999996</v>
      </c>
      <c r="Q21" s="28"/>
      <c r="R21" s="28"/>
      <c r="S21" s="24">
        <f t="shared" si="9"/>
        <v>-4.5999999999999996</v>
      </c>
      <c r="T21" s="24">
        <f t="shared" si="10"/>
        <v>-47.300000000000004</v>
      </c>
    </row>
    <row r="22" spans="2:20" x14ac:dyDescent="0.25">
      <c r="B22" s="5"/>
      <c r="C22" s="2" t="s">
        <v>50</v>
      </c>
      <c r="D22" s="25">
        <v>-0.7</v>
      </c>
      <c r="E22" s="25">
        <v>-0.7</v>
      </c>
      <c r="F22" s="25">
        <v>-0.9</v>
      </c>
      <c r="G22" s="24">
        <f t="shared" si="6"/>
        <v>-2.2999999999999998</v>
      </c>
      <c r="H22" s="28">
        <v>-0.7</v>
      </c>
      <c r="I22" s="28">
        <v>-0.8</v>
      </c>
      <c r="J22" s="28">
        <v>-0.9</v>
      </c>
      <c r="K22" s="24">
        <f t="shared" si="7"/>
        <v>-2.4</v>
      </c>
      <c r="L22" s="28">
        <v>-0.5</v>
      </c>
      <c r="M22" s="28">
        <v>-0.6</v>
      </c>
      <c r="N22" s="28">
        <v>-21.6</v>
      </c>
      <c r="O22" s="24">
        <f t="shared" si="8"/>
        <v>-22.700000000000003</v>
      </c>
      <c r="P22" s="28">
        <v>-1.2</v>
      </c>
      <c r="Q22" s="28"/>
      <c r="R22" s="28"/>
      <c r="S22" s="24">
        <f t="shared" si="9"/>
        <v>-1.2</v>
      </c>
      <c r="T22" s="24">
        <f t="shared" si="10"/>
        <v>-28.6</v>
      </c>
    </row>
    <row r="23" spans="2:20" ht="30" x14ac:dyDescent="0.25">
      <c r="B23" s="5"/>
      <c r="C23" s="17" t="s">
        <v>51</v>
      </c>
      <c r="D23" s="25">
        <v>-0.5</v>
      </c>
      <c r="E23" s="25">
        <v>-0.5</v>
      </c>
      <c r="F23" s="25">
        <v>-0.4</v>
      </c>
      <c r="G23" s="24">
        <f t="shared" si="6"/>
        <v>-1.4</v>
      </c>
      <c r="H23" s="28">
        <v>-0.5</v>
      </c>
      <c r="I23" s="28">
        <v>-0.5</v>
      </c>
      <c r="J23" s="28">
        <v>-0.4</v>
      </c>
      <c r="K23" s="24">
        <f t="shared" si="7"/>
        <v>-1.4</v>
      </c>
      <c r="L23" s="28">
        <v>-0.5</v>
      </c>
      <c r="M23" s="28">
        <v>-0.5</v>
      </c>
      <c r="N23" s="28">
        <v>-0.5</v>
      </c>
      <c r="O23" s="24">
        <f t="shared" si="8"/>
        <v>-1.5</v>
      </c>
      <c r="P23" s="28">
        <v>-0.5</v>
      </c>
      <c r="Q23" s="28"/>
      <c r="R23" s="28"/>
      <c r="S23" s="24">
        <f t="shared" si="9"/>
        <v>-0.5</v>
      </c>
      <c r="T23" s="24">
        <f t="shared" si="10"/>
        <v>-4.8</v>
      </c>
    </row>
    <row r="24" spans="2:20" ht="30" x14ac:dyDescent="0.25">
      <c r="B24" s="6"/>
      <c r="C24" s="17" t="s">
        <v>42</v>
      </c>
      <c r="D24" s="25">
        <v>0</v>
      </c>
      <c r="E24" s="25">
        <v>0</v>
      </c>
      <c r="F24" s="25">
        <v>0</v>
      </c>
      <c r="G24" s="24">
        <f t="shared" si="6"/>
        <v>0</v>
      </c>
      <c r="H24" s="28">
        <v>0</v>
      </c>
      <c r="I24" s="28">
        <v>0</v>
      </c>
      <c r="J24" s="28">
        <v>0</v>
      </c>
      <c r="K24" s="24">
        <f t="shared" si="7"/>
        <v>0</v>
      </c>
      <c r="L24" s="28">
        <v>0</v>
      </c>
      <c r="M24" s="28">
        <v>0</v>
      </c>
      <c r="N24" s="28">
        <v>0</v>
      </c>
      <c r="O24" s="24">
        <f t="shared" si="8"/>
        <v>0</v>
      </c>
      <c r="P24" s="28">
        <v>0</v>
      </c>
      <c r="Q24" s="28"/>
      <c r="R24" s="28"/>
      <c r="S24" s="24">
        <f t="shared" si="9"/>
        <v>0</v>
      </c>
      <c r="T24" s="24">
        <f t="shared" si="10"/>
        <v>0</v>
      </c>
    </row>
    <row r="25" spans="2:20" x14ac:dyDescent="0.25">
      <c r="P25" s="7"/>
      <c r="R25" s="7"/>
    </row>
    <row r="26" spans="2:20" x14ac:dyDescent="0.25">
      <c r="C26" t="s">
        <v>13</v>
      </c>
      <c r="R26" s="7"/>
    </row>
    <row r="27" spans="2:20" x14ac:dyDescent="0.25">
      <c r="C27" t="s">
        <v>12</v>
      </c>
    </row>
    <row r="29" spans="2:20" x14ac:dyDescent="0.25">
      <c r="C29" t="s">
        <v>14</v>
      </c>
    </row>
    <row r="30" spans="2:20" x14ac:dyDescent="0.25">
      <c r="C30" t="s">
        <v>15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T34"/>
  <sheetViews>
    <sheetView topLeftCell="B1" zoomScale="90" zoomScaleNormal="90" workbookViewId="0">
      <selection activeCell="D7" sqref="D7"/>
    </sheetView>
  </sheetViews>
  <sheetFormatPr defaultRowHeight="15" x14ac:dyDescent="0.25"/>
  <cols>
    <col min="1" max="1" width="3.140625" customWidth="1"/>
    <col min="2" max="2" width="5.42578125" customWidth="1"/>
    <col min="3" max="3" width="43.5703125" customWidth="1"/>
    <col min="4" max="4" width="13.85546875" bestFit="1" customWidth="1"/>
    <col min="5" max="5" width="14.85546875" customWidth="1"/>
    <col min="6" max="6" width="12.42578125" customWidth="1"/>
    <col min="7" max="7" width="9.5703125" customWidth="1"/>
    <col min="8" max="8" width="11.42578125" customWidth="1"/>
    <col min="9" max="9" width="11.140625" customWidth="1"/>
    <col min="10" max="10" width="11.85546875" customWidth="1"/>
    <col min="11" max="11" width="10.42578125" customWidth="1"/>
    <col min="12" max="12" width="10.85546875" customWidth="1"/>
    <col min="13" max="13" width="12.85546875" customWidth="1"/>
    <col min="14" max="14" width="16.5703125" customWidth="1"/>
    <col min="15" max="15" width="11.85546875" customWidth="1"/>
    <col min="16" max="16" width="15.85546875" customWidth="1"/>
    <col min="17" max="17" width="16.42578125" hidden="1" customWidth="1"/>
    <col min="18" max="18" width="16.85546875" hidden="1" customWidth="1"/>
    <col min="19" max="19" width="11.85546875" customWidth="1"/>
    <col min="20" max="20" width="12.42578125" customWidth="1"/>
  </cols>
  <sheetData>
    <row r="2" spans="1:20" ht="15.75" x14ac:dyDescent="0.25">
      <c r="C2" s="12" t="s">
        <v>4</v>
      </c>
    </row>
    <row r="3" spans="1:20" ht="15.75" x14ac:dyDescent="0.25">
      <c r="C3" s="12" t="s">
        <v>7</v>
      </c>
    </row>
    <row r="5" spans="1:20" x14ac:dyDescent="0.25">
      <c r="C5" t="s">
        <v>27</v>
      </c>
      <c r="D5" s="35">
        <v>45260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0" x14ac:dyDescent="0.25">
      <c r="C6" s="37" t="s">
        <v>72</v>
      </c>
      <c r="D6" s="35">
        <v>45260</v>
      </c>
    </row>
    <row r="8" spans="1:20" x14ac:dyDescent="0.25">
      <c r="C8" t="s">
        <v>19</v>
      </c>
    </row>
    <row r="9" spans="1:20" ht="29.25" customHeight="1" x14ac:dyDescent="0.25">
      <c r="B9" s="11"/>
      <c r="C9" s="14" t="s">
        <v>32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0" x14ac:dyDescent="0.25">
      <c r="B10" s="1" t="s">
        <v>0</v>
      </c>
      <c r="C10" s="1" t="s">
        <v>33</v>
      </c>
      <c r="D10" s="13">
        <f t="shared" ref="D10:T10" si="0">D11+D20</f>
        <v>-19</v>
      </c>
      <c r="E10" s="13">
        <f t="shared" si="0"/>
        <v>-24.799999999999955</v>
      </c>
      <c r="F10" s="13">
        <f t="shared" si="0"/>
        <v>76.39999999999992</v>
      </c>
      <c r="G10" s="22">
        <f t="shared" si="0"/>
        <v>32.599999999999909</v>
      </c>
      <c r="H10" s="13">
        <f t="shared" si="0"/>
        <v>80.999999999999943</v>
      </c>
      <c r="I10" s="13">
        <f t="shared" si="0"/>
        <v>-7.8999999999999773</v>
      </c>
      <c r="J10" s="13">
        <f t="shared" si="0"/>
        <v>17.800000000000011</v>
      </c>
      <c r="K10" s="22">
        <f t="shared" si="0"/>
        <v>90.899999999999864</v>
      </c>
      <c r="L10" s="13">
        <f t="shared" si="0"/>
        <v>17.000000000000057</v>
      </c>
      <c r="M10" s="27">
        <f t="shared" si="0"/>
        <v>-20.999999999999943</v>
      </c>
      <c r="N10" s="27">
        <f t="shared" si="0"/>
        <v>-17.799999999999898</v>
      </c>
      <c r="O10" s="22">
        <f t="shared" si="0"/>
        <v>-21.799999999999613</v>
      </c>
      <c r="P10" s="13">
        <f t="shared" si="0"/>
        <v>34.199999999999989</v>
      </c>
      <c r="Q10" s="13">
        <f t="shared" si="0"/>
        <v>0</v>
      </c>
      <c r="R10" s="13">
        <f t="shared" si="0"/>
        <v>0</v>
      </c>
      <c r="S10" s="22">
        <f t="shared" si="0"/>
        <v>34.199999999999989</v>
      </c>
      <c r="T10" s="22">
        <f t="shared" si="0"/>
        <v>135.90000000000009</v>
      </c>
    </row>
    <row r="11" spans="1:20" x14ac:dyDescent="0.25">
      <c r="B11" s="4">
        <v>1</v>
      </c>
      <c r="C11" s="1" t="s">
        <v>20</v>
      </c>
      <c r="D11" s="13">
        <f t="shared" ref="D11:T11" si="1">D12+D15+D16+D17+D18+D19</f>
        <v>273.10000000000002</v>
      </c>
      <c r="E11" s="13">
        <f t="shared" si="1"/>
        <v>264.8</v>
      </c>
      <c r="F11" s="13">
        <f t="shared" si="1"/>
        <v>379.39999999999992</v>
      </c>
      <c r="G11" s="22">
        <f>SUM(D11:F11)</f>
        <v>917.3</v>
      </c>
      <c r="H11" s="13">
        <f t="shared" si="1"/>
        <v>367.49999999999994</v>
      </c>
      <c r="I11" s="13">
        <f t="shared" si="1"/>
        <v>295.39999999999998</v>
      </c>
      <c r="J11" s="13">
        <f t="shared" si="1"/>
        <v>316.8</v>
      </c>
      <c r="K11" s="22">
        <f>SUM(H11:J11)</f>
        <v>979.69999999999982</v>
      </c>
      <c r="L11" s="13">
        <f t="shared" si="1"/>
        <v>292.40000000000009</v>
      </c>
      <c r="M11" s="27">
        <f t="shared" si="1"/>
        <v>266.40000000000003</v>
      </c>
      <c r="N11" s="27">
        <f t="shared" si="1"/>
        <v>291.60000000000008</v>
      </c>
      <c r="O11" s="22">
        <f>SUM(L11:N11)</f>
        <v>850.40000000000032</v>
      </c>
      <c r="P11" s="27">
        <f t="shared" si="1"/>
        <v>345.3</v>
      </c>
      <c r="Q11" s="13">
        <f t="shared" si="1"/>
        <v>0</v>
      </c>
      <c r="R11" s="27">
        <f t="shared" si="1"/>
        <v>0</v>
      </c>
      <c r="S11" s="22">
        <f>P11+Q11+R11</f>
        <v>345.3</v>
      </c>
      <c r="T11" s="22">
        <f t="shared" si="1"/>
        <v>3092.7</v>
      </c>
    </row>
    <row r="12" spans="1:20" x14ac:dyDescent="0.25">
      <c r="B12" s="5"/>
      <c r="C12" s="2" t="s">
        <v>29</v>
      </c>
      <c r="D12" s="25">
        <f>D13+D14</f>
        <v>131.5</v>
      </c>
      <c r="E12" s="25">
        <f>E13+E14</f>
        <v>132.6</v>
      </c>
      <c r="F12" s="25">
        <f>F13+F14</f>
        <v>168.5</v>
      </c>
      <c r="G12" s="23">
        <f>SUM(D12:F12)</f>
        <v>432.6</v>
      </c>
      <c r="H12" s="25">
        <f>H13+H14</f>
        <v>153.4</v>
      </c>
      <c r="I12" s="25">
        <f>I13+I14</f>
        <v>139.6</v>
      </c>
      <c r="J12" s="25">
        <f>J13+J14</f>
        <v>148</v>
      </c>
      <c r="K12" s="23">
        <f>SUM(H12:J12)</f>
        <v>441</v>
      </c>
      <c r="L12" s="9">
        <f>L13+L14</f>
        <v>142.4</v>
      </c>
      <c r="M12" s="25">
        <f>M13+M14</f>
        <v>138.70000000000002</v>
      </c>
      <c r="N12" s="25">
        <f>N13+N14</f>
        <v>140.70000000000002</v>
      </c>
      <c r="O12" s="23">
        <f>SUM(L12:N12)</f>
        <v>421.80000000000007</v>
      </c>
      <c r="P12" s="25">
        <f>P13+P14</f>
        <v>165.60000000000002</v>
      </c>
      <c r="Q12" s="9">
        <f>Q13+Q14</f>
        <v>0</v>
      </c>
      <c r="R12" s="25">
        <f>R13+R14</f>
        <v>0</v>
      </c>
      <c r="S12" s="23">
        <f>P12+Q12+R12</f>
        <v>165.60000000000002</v>
      </c>
      <c r="T12" s="23">
        <f>T13+T14</f>
        <v>1461</v>
      </c>
    </row>
    <row r="13" spans="1:20" x14ac:dyDescent="0.25">
      <c r="A13" s="7"/>
      <c r="B13" s="5"/>
      <c r="C13" s="8" t="s">
        <v>35</v>
      </c>
      <c r="D13" s="25">
        <v>129.80000000000001</v>
      </c>
      <c r="E13" s="25">
        <v>131.4</v>
      </c>
      <c r="F13" s="25">
        <v>137.4</v>
      </c>
      <c r="G13" s="23">
        <f t="shared" ref="G13:G19" si="2">SUM(D13:F13)</f>
        <v>398.6</v>
      </c>
      <c r="H13" s="25">
        <v>148.9</v>
      </c>
      <c r="I13" s="25">
        <v>137.1</v>
      </c>
      <c r="J13" s="25">
        <v>146.30000000000001</v>
      </c>
      <c r="K13" s="23">
        <f t="shared" ref="K13:K19" si="3">SUM(H13:J13)</f>
        <v>432.3</v>
      </c>
      <c r="L13" s="25">
        <v>140.6</v>
      </c>
      <c r="M13" s="25">
        <v>136.80000000000001</v>
      </c>
      <c r="N13" s="25">
        <v>139.30000000000001</v>
      </c>
      <c r="O13" s="23">
        <f>SUM(L13:N13)</f>
        <v>416.7</v>
      </c>
      <c r="P13" s="25">
        <v>138.30000000000001</v>
      </c>
      <c r="Q13" s="25"/>
      <c r="R13" s="25"/>
      <c r="S13" s="23">
        <f>P13+Q13+R13</f>
        <v>138.30000000000001</v>
      </c>
      <c r="T13" s="23">
        <f>G13+K13+O13+S13</f>
        <v>1385.9</v>
      </c>
    </row>
    <row r="14" spans="1:20" x14ac:dyDescent="0.25">
      <c r="A14" s="7"/>
      <c r="B14" s="5"/>
      <c r="C14" s="8" t="s">
        <v>38</v>
      </c>
      <c r="D14" s="25">
        <v>1.7</v>
      </c>
      <c r="E14" s="25">
        <v>1.2</v>
      </c>
      <c r="F14" s="25">
        <v>31.1</v>
      </c>
      <c r="G14" s="23">
        <f t="shared" si="2"/>
        <v>34</v>
      </c>
      <c r="H14" s="25">
        <v>4.5</v>
      </c>
      <c r="I14" s="25">
        <v>2.5</v>
      </c>
      <c r="J14" s="25">
        <v>1.7</v>
      </c>
      <c r="K14" s="23">
        <f t="shared" si="3"/>
        <v>8.6999999999999993</v>
      </c>
      <c r="L14" s="25">
        <v>1.8</v>
      </c>
      <c r="M14" s="25">
        <v>1.9</v>
      </c>
      <c r="N14" s="25">
        <v>1.4</v>
      </c>
      <c r="O14" s="23">
        <f t="shared" ref="O14:O19" si="4">SUM(L14:N14)</f>
        <v>5.0999999999999996</v>
      </c>
      <c r="P14" s="25">
        <v>27.3</v>
      </c>
      <c r="Q14" s="25"/>
      <c r="R14" s="25"/>
      <c r="S14" s="23">
        <f t="shared" ref="S14:S19" si="5">P14+Q14+R14</f>
        <v>27.3</v>
      </c>
      <c r="T14" s="23">
        <f t="shared" ref="T14:T19" si="6">G14+K14+O14+S14</f>
        <v>75.100000000000009</v>
      </c>
    </row>
    <row r="15" spans="1:20" x14ac:dyDescent="0.25">
      <c r="A15" s="7"/>
      <c r="B15" s="5"/>
      <c r="C15" s="3" t="s">
        <v>21</v>
      </c>
      <c r="D15" s="25">
        <v>65.400000000000006</v>
      </c>
      <c r="E15" s="25">
        <v>59.9</v>
      </c>
      <c r="F15" s="25">
        <v>70.2</v>
      </c>
      <c r="G15" s="23">
        <f t="shared" si="2"/>
        <v>195.5</v>
      </c>
      <c r="H15" s="25">
        <v>69</v>
      </c>
      <c r="I15" s="25">
        <v>71.3</v>
      </c>
      <c r="J15" s="25">
        <v>66.900000000000006</v>
      </c>
      <c r="K15" s="23">
        <f t="shared" si="3"/>
        <v>207.20000000000002</v>
      </c>
      <c r="L15" s="25">
        <v>58.2</v>
      </c>
      <c r="M15" s="25">
        <v>63.6</v>
      </c>
      <c r="N15" s="25">
        <v>66.2</v>
      </c>
      <c r="O15" s="23">
        <f t="shared" si="4"/>
        <v>188</v>
      </c>
      <c r="P15" s="25">
        <v>75.8</v>
      </c>
      <c r="Q15" s="25"/>
      <c r="R15" s="25"/>
      <c r="S15" s="23">
        <f t="shared" si="5"/>
        <v>75.8</v>
      </c>
      <c r="T15" s="23">
        <f t="shared" si="6"/>
        <v>666.5</v>
      </c>
    </row>
    <row r="16" spans="1:20" x14ac:dyDescent="0.25">
      <c r="A16" s="7"/>
      <c r="B16" s="5"/>
      <c r="C16" s="3" t="s">
        <v>22</v>
      </c>
      <c r="D16" s="25">
        <v>74.7</v>
      </c>
      <c r="E16" s="25">
        <v>71.3</v>
      </c>
      <c r="F16" s="25">
        <v>135.1</v>
      </c>
      <c r="G16" s="23">
        <f t="shared" si="2"/>
        <v>281.10000000000002</v>
      </c>
      <c r="H16" s="25">
        <v>142</v>
      </c>
      <c r="I16" s="25">
        <v>82.2</v>
      </c>
      <c r="J16" s="25">
        <v>91.9</v>
      </c>
      <c r="K16" s="23">
        <f t="shared" si="3"/>
        <v>316.10000000000002</v>
      </c>
      <c r="L16" s="25">
        <v>83.8</v>
      </c>
      <c r="M16" s="25">
        <v>64.400000000000006</v>
      </c>
      <c r="N16" s="25">
        <v>79.400000000000006</v>
      </c>
      <c r="O16" s="23">
        <f t="shared" si="4"/>
        <v>227.6</v>
      </c>
      <c r="P16" s="25">
        <v>101.1</v>
      </c>
      <c r="Q16" s="25"/>
      <c r="R16" s="25"/>
      <c r="S16" s="23">
        <f t="shared" si="5"/>
        <v>101.1</v>
      </c>
      <c r="T16" s="23">
        <f t="shared" si="6"/>
        <v>925.90000000000009</v>
      </c>
    </row>
    <row r="17" spans="1:20" x14ac:dyDescent="0.25">
      <c r="A17" s="7"/>
      <c r="B17" s="5"/>
      <c r="C17" s="3" t="s">
        <v>23</v>
      </c>
      <c r="D17" s="25">
        <v>1.3</v>
      </c>
      <c r="E17" s="25">
        <v>0.9</v>
      </c>
      <c r="F17" s="25">
        <v>5.4</v>
      </c>
      <c r="G17" s="23">
        <f t="shared" si="2"/>
        <v>7.6000000000000005</v>
      </c>
      <c r="H17" s="25">
        <v>2.7</v>
      </c>
      <c r="I17" s="25">
        <v>1.3</v>
      </c>
      <c r="J17" s="25">
        <v>5.9</v>
      </c>
      <c r="K17" s="23">
        <f t="shared" si="3"/>
        <v>9.9</v>
      </c>
      <c r="L17" s="25">
        <v>1.6</v>
      </c>
      <c r="M17" s="25">
        <v>1.4</v>
      </c>
      <c r="N17" s="25">
        <v>4.8</v>
      </c>
      <c r="O17" s="23">
        <f t="shared" si="4"/>
        <v>7.8</v>
      </c>
      <c r="P17" s="25">
        <v>1.4</v>
      </c>
      <c r="Q17" s="25"/>
      <c r="R17" s="25"/>
      <c r="S17" s="23">
        <f t="shared" si="5"/>
        <v>1.4</v>
      </c>
      <c r="T17" s="23">
        <f t="shared" si="6"/>
        <v>26.7</v>
      </c>
    </row>
    <row r="18" spans="1:20" x14ac:dyDescent="0.25">
      <c r="A18" s="7"/>
      <c r="B18" s="5"/>
      <c r="C18" s="3" t="s">
        <v>25</v>
      </c>
      <c r="D18" s="25">
        <v>0</v>
      </c>
      <c r="E18" s="25">
        <v>0</v>
      </c>
      <c r="F18" s="25">
        <v>0</v>
      </c>
      <c r="G18" s="23">
        <f t="shared" si="2"/>
        <v>0</v>
      </c>
      <c r="H18" s="25">
        <v>0</v>
      </c>
      <c r="I18" s="25">
        <v>0.5</v>
      </c>
      <c r="J18" s="25">
        <v>3.6</v>
      </c>
      <c r="K18" s="23">
        <f t="shared" si="3"/>
        <v>4.0999999999999996</v>
      </c>
      <c r="L18" s="25">
        <v>5.8</v>
      </c>
      <c r="M18" s="25">
        <v>-2.5</v>
      </c>
      <c r="N18" s="25">
        <v>0</v>
      </c>
      <c r="O18" s="23">
        <f t="shared" si="4"/>
        <v>3.3</v>
      </c>
      <c r="P18" s="25">
        <v>0.6</v>
      </c>
      <c r="Q18" s="25"/>
      <c r="R18" s="25"/>
      <c r="S18" s="23">
        <f t="shared" si="5"/>
        <v>0.6</v>
      </c>
      <c r="T18" s="23">
        <f t="shared" si="6"/>
        <v>7.9999999999999991</v>
      </c>
    </row>
    <row r="19" spans="1:20" ht="60" x14ac:dyDescent="0.25">
      <c r="A19" s="18"/>
      <c r="B19" s="6"/>
      <c r="C19" s="3" t="s">
        <v>41</v>
      </c>
      <c r="D19" s="25">
        <v>0.2</v>
      </c>
      <c r="E19" s="25">
        <v>0.1</v>
      </c>
      <c r="F19" s="25">
        <v>0.2</v>
      </c>
      <c r="G19" s="23">
        <f t="shared" si="2"/>
        <v>0.5</v>
      </c>
      <c r="H19" s="25">
        <v>0.4</v>
      </c>
      <c r="I19" s="25">
        <v>0.5</v>
      </c>
      <c r="J19" s="25">
        <v>0.5</v>
      </c>
      <c r="K19" s="23">
        <f t="shared" si="3"/>
        <v>1.4</v>
      </c>
      <c r="L19" s="25">
        <v>0.6</v>
      </c>
      <c r="M19" s="25">
        <v>0.8</v>
      </c>
      <c r="N19" s="25">
        <v>0.5</v>
      </c>
      <c r="O19" s="23">
        <f t="shared" si="4"/>
        <v>1.9</v>
      </c>
      <c r="P19" s="25">
        <v>0.8</v>
      </c>
      <c r="Q19" s="25"/>
      <c r="R19" s="25"/>
      <c r="S19" s="23">
        <f t="shared" si="5"/>
        <v>0.8</v>
      </c>
      <c r="T19" s="23">
        <f t="shared" si="6"/>
        <v>4.5999999999999996</v>
      </c>
    </row>
    <row r="20" spans="1:20" x14ac:dyDescent="0.25">
      <c r="B20" s="4">
        <v>2</v>
      </c>
      <c r="C20" s="1" t="s">
        <v>47</v>
      </c>
      <c r="D20" s="27">
        <f t="shared" ref="D20:T20" si="7">D21+D22+D23+D24+D25+D26+D27</f>
        <v>-292.10000000000002</v>
      </c>
      <c r="E20" s="27">
        <f t="shared" si="7"/>
        <v>-289.59999999999997</v>
      </c>
      <c r="F20" s="27">
        <f t="shared" si="7"/>
        <v>-303</v>
      </c>
      <c r="G20" s="22">
        <f>SUM(D20:F20)</f>
        <v>-884.7</v>
      </c>
      <c r="H20" s="27">
        <f t="shared" si="7"/>
        <v>-286.5</v>
      </c>
      <c r="I20" s="27">
        <f t="shared" si="7"/>
        <v>-303.29999999999995</v>
      </c>
      <c r="J20" s="27">
        <f t="shared" si="7"/>
        <v>-299</v>
      </c>
      <c r="K20" s="22">
        <f>SUM(H20:J20)</f>
        <v>-888.8</v>
      </c>
      <c r="L20" s="27">
        <f t="shared" si="7"/>
        <v>-275.40000000000003</v>
      </c>
      <c r="M20" s="27">
        <f t="shared" si="7"/>
        <v>-287.39999999999998</v>
      </c>
      <c r="N20" s="27">
        <f t="shared" si="7"/>
        <v>-309.39999999999998</v>
      </c>
      <c r="O20" s="22">
        <f>SUM(L20:N20)</f>
        <v>-872.19999999999993</v>
      </c>
      <c r="P20" s="27">
        <f t="shared" si="7"/>
        <v>-311.10000000000002</v>
      </c>
      <c r="Q20" s="27">
        <f t="shared" si="7"/>
        <v>0</v>
      </c>
      <c r="R20" s="27">
        <f t="shared" si="7"/>
        <v>0</v>
      </c>
      <c r="S20" s="22">
        <f>P20+Q20+R20</f>
        <v>-311.10000000000002</v>
      </c>
      <c r="T20" s="22">
        <f t="shared" si="7"/>
        <v>-2956.7999999999997</v>
      </c>
    </row>
    <row r="21" spans="1:20" x14ac:dyDescent="0.25">
      <c r="B21" s="5"/>
      <c r="C21" s="2" t="s">
        <v>48</v>
      </c>
      <c r="D21" s="25">
        <v>-142.30000000000001</v>
      </c>
      <c r="E21" s="25">
        <v>-144.6</v>
      </c>
      <c r="F21" s="25">
        <v>-152.30000000000001</v>
      </c>
      <c r="G21" s="23">
        <f>SUM(D21:F21)</f>
        <v>-439.2</v>
      </c>
      <c r="H21" s="25">
        <v>-152.5</v>
      </c>
      <c r="I21" s="25">
        <v>-156.4</v>
      </c>
      <c r="J21" s="25">
        <v>-162.6</v>
      </c>
      <c r="K21" s="23">
        <f>SUM(H21:J21)</f>
        <v>-471.5</v>
      </c>
      <c r="L21" s="25">
        <v>-150.30000000000001</v>
      </c>
      <c r="M21" s="25">
        <v>-151.9</v>
      </c>
      <c r="N21" s="25">
        <v>-154.6</v>
      </c>
      <c r="O21" s="23">
        <f>SUM(L21:N21)</f>
        <v>-456.80000000000007</v>
      </c>
      <c r="P21" s="25">
        <v>-157.4</v>
      </c>
      <c r="Q21" s="25"/>
      <c r="R21" s="25"/>
      <c r="S21" s="23">
        <f>P21+Q21+R21</f>
        <v>-157.4</v>
      </c>
      <c r="T21" s="23">
        <f>G21+K21+O21+S21</f>
        <v>-1524.9</v>
      </c>
    </row>
    <row r="22" spans="1:20" x14ac:dyDescent="0.25">
      <c r="B22" s="5"/>
      <c r="C22" s="2" t="s">
        <v>49</v>
      </c>
      <c r="D22" s="25">
        <v>-78.900000000000006</v>
      </c>
      <c r="E22" s="25">
        <v>-75.599999999999994</v>
      </c>
      <c r="F22" s="25">
        <v>-83.4</v>
      </c>
      <c r="G22" s="23">
        <f t="shared" ref="G22:G27" si="8">SUM(D22:F22)</f>
        <v>-237.9</v>
      </c>
      <c r="H22" s="25">
        <v>-71.7</v>
      </c>
      <c r="I22" s="25">
        <v>-78.2</v>
      </c>
      <c r="J22" s="25">
        <v>-70.900000000000006</v>
      </c>
      <c r="K22" s="23">
        <f t="shared" ref="K22:K27" si="9">SUM(H22:J22)</f>
        <v>-220.8</v>
      </c>
      <c r="L22" s="25">
        <v>-55.5</v>
      </c>
      <c r="M22" s="25">
        <v>-66.3</v>
      </c>
      <c r="N22" s="25">
        <v>-72.599999999999994</v>
      </c>
      <c r="O22" s="23">
        <f t="shared" ref="O22:O27" si="10">SUM(L22:N22)</f>
        <v>-194.39999999999998</v>
      </c>
      <c r="P22" s="25">
        <v>-80</v>
      </c>
      <c r="Q22" s="25"/>
      <c r="R22" s="25"/>
      <c r="S22" s="23">
        <f t="shared" ref="S22:S27" si="11">P22+Q22+R22</f>
        <v>-80</v>
      </c>
      <c r="T22" s="23">
        <f t="shared" ref="T22:T27" si="12">G22+K22+O22+S22</f>
        <v>-733.1</v>
      </c>
    </row>
    <row r="23" spans="1:20" x14ac:dyDescent="0.25">
      <c r="B23" s="5"/>
      <c r="C23" s="2" t="s">
        <v>30</v>
      </c>
      <c r="D23" s="25">
        <v>-9.5</v>
      </c>
      <c r="E23" s="25">
        <v>-9.9</v>
      </c>
      <c r="F23" s="25">
        <v>-10.6</v>
      </c>
      <c r="G23" s="23">
        <f t="shared" si="8"/>
        <v>-30</v>
      </c>
      <c r="H23" s="25">
        <v>-9.1</v>
      </c>
      <c r="I23" s="25">
        <v>-9.4</v>
      </c>
      <c r="J23" s="25">
        <v>-8.9</v>
      </c>
      <c r="K23" s="23">
        <f t="shared" si="9"/>
        <v>-27.4</v>
      </c>
      <c r="L23" s="25">
        <v>-11</v>
      </c>
      <c r="M23" s="25">
        <v>-11.7</v>
      </c>
      <c r="N23" s="25">
        <v>-17.8</v>
      </c>
      <c r="O23" s="23">
        <f t="shared" si="10"/>
        <v>-40.5</v>
      </c>
      <c r="P23" s="25">
        <v>-12.8</v>
      </c>
      <c r="Q23" s="25"/>
      <c r="R23" s="25"/>
      <c r="S23" s="23">
        <f t="shared" si="11"/>
        <v>-12.8</v>
      </c>
      <c r="T23" s="23">
        <f t="shared" si="12"/>
        <v>-110.7</v>
      </c>
    </row>
    <row r="24" spans="1:20" x14ac:dyDescent="0.25">
      <c r="B24" s="5"/>
      <c r="C24" s="2" t="s">
        <v>26</v>
      </c>
      <c r="D24" s="25">
        <v>-11.4</v>
      </c>
      <c r="E24" s="25">
        <v>-17.3</v>
      </c>
      <c r="F24" s="25">
        <v>-18.399999999999999</v>
      </c>
      <c r="G24" s="23">
        <f t="shared" si="8"/>
        <v>-47.1</v>
      </c>
      <c r="H24" s="25">
        <v>-14.8</v>
      </c>
      <c r="I24" s="25">
        <v>-13</v>
      </c>
      <c r="J24" s="25">
        <v>-14.8</v>
      </c>
      <c r="K24" s="23">
        <f t="shared" si="9"/>
        <v>-42.6</v>
      </c>
      <c r="L24" s="25">
        <v>-14.4</v>
      </c>
      <c r="M24" s="25">
        <v>-14.3</v>
      </c>
      <c r="N24" s="25">
        <v>-15.4</v>
      </c>
      <c r="O24" s="23">
        <f t="shared" si="10"/>
        <v>-44.1</v>
      </c>
      <c r="P24" s="25">
        <v>-17.7</v>
      </c>
      <c r="Q24" s="25"/>
      <c r="R24" s="34"/>
      <c r="S24" s="23">
        <f t="shared" si="11"/>
        <v>-17.7</v>
      </c>
      <c r="T24" s="23">
        <f t="shared" si="12"/>
        <v>-151.5</v>
      </c>
    </row>
    <row r="25" spans="1:20" x14ac:dyDescent="0.25">
      <c r="B25" s="5"/>
      <c r="C25" s="2" t="s">
        <v>50</v>
      </c>
      <c r="D25" s="25">
        <v>-11</v>
      </c>
      <c r="E25" s="25">
        <v>-14</v>
      </c>
      <c r="F25" s="25">
        <v>-12.3</v>
      </c>
      <c r="G25" s="23">
        <f t="shared" si="8"/>
        <v>-37.299999999999997</v>
      </c>
      <c r="H25" s="25">
        <v>-14.4</v>
      </c>
      <c r="I25" s="25">
        <v>-16.2</v>
      </c>
      <c r="J25" s="25">
        <v>-17.399999999999999</v>
      </c>
      <c r="K25" s="23">
        <f t="shared" si="9"/>
        <v>-48</v>
      </c>
      <c r="L25" s="25">
        <v>-15.6</v>
      </c>
      <c r="M25" s="25">
        <v>-18.5</v>
      </c>
      <c r="N25" s="25">
        <v>-20</v>
      </c>
      <c r="O25" s="23">
        <f t="shared" si="10"/>
        <v>-54.1</v>
      </c>
      <c r="P25" s="25">
        <v>-19.7</v>
      </c>
      <c r="Q25" s="25"/>
      <c r="R25" s="25"/>
      <c r="S25" s="23">
        <f t="shared" si="11"/>
        <v>-19.7</v>
      </c>
      <c r="T25" s="23">
        <f t="shared" si="12"/>
        <v>-159.1</v>
      </c>
    </row>
    <row r="26" spans="1:20" ht="30" x14ac:dyDescent="0.25">
      <c r="B26" s="5"/>
      <c r="C26" s="17" t="s">
        <v>51</v>
      </c>
      <c r="D26" s="25">
        <v>-36.9</v>
      </c>
      <c r="E26" s="25">
        <v>-25.7</v>
      </c>
      <c r="F26" s="25">
        <v>-22.8</v>
      </c>
      <c r="G26" s="23">
        <f t="shared" si="8"/>
        <v>-85.399999999999991</v>
      </c>
      <c r="H26" s="25">
        <v>-21.3</v>
      </c>
      <c r="I26" s="25">
        <v>-27.2</v>
      </c>
      <c r="J26" s="25">
        <v>-20.8</v>
      </c>
      <c r="K26" s="23">
        <f t="shared" si="9"/>
        <v>-69.3</v>
      </c>
      <c r="L26" s="25">
        <v>-25.6</v>
      </c>
      <c r="M26" s="25">
        <v>-20.9</v>
      </c>
      <c r="N26" s="25">
        <v>-25.4</v>
      </c>
      <c r="O26" s="23">
        <f t="shared" si="10"/>
        <v>-71.900000000000006</v>
      </c>
      <c r="P26" s="25">
        <v>-19.600000000000001</v>
      </c>
      <c r="Q26" s="25"/>
      <c r="R26" s="25"/>
      <c r="S26" s="23">
        <f t="shared" si="11"/>
        <v>-19.600000000000001</v>
      </c>
      <c r="T26" s="23">
        <f t="shared" si="12"/>
        <v>-246.2</v>
      </c>
    </row>
    <row r="27" spans="1:20" ht="30" x14ac:dyDescent="0.25">
      <c r="B27" s="6"/>
      <c r="C27" s="17" t="s">
        <v>42</v>
      </c>
      <c r="D27" s="25">
        <v>-2.1</v>
      </c>
      <c r="E27" s="25">
        <v>-2.5</v>
      </c>
      <c r="F27" s="25">
        <v>-3.2</v>
      </c>
      <c r="G27" s="23">
        <f t="shared" si="8"/>
        <v>-7.8</v>
      </c>
      <c r="H27" s="25">
        <v>-2.7</v>
      </c>
      <c r="I27" s="25">
        <v>-2.9</v>
      </c>
      <c r="J27" s="25">
        <v>-3.6</v>
      </c>
      <c r="K27" s="23">
        <f t="shared" si="9"/>
        <v>-9.1999999999999993</v>
      </c>
      <c r="L27" s="25">
        <v>-3</v>
      </c>
      <c r="M27" s="25">
        <v>-3.8</v>
      </c>
      <c r="N27" s="25">
        <v>-3.6</v>
      </c>
      <c r="O27" s="23">
        <f t="shared" si="10"/>
        <v>-10.4</v>
      </c>
      <c r="P27" s="25">
        <v>-3.9</v>
      </c>
      <c r="Q27" s="25"/>
      <c r="R27" s="25"/>
      <c r="S27" s="23">
        <f t="shared" si="11"/>
        <v>-3.9</v>
      </c>
      <c r="T27" s="23">
        <f t="shared" si="12"/>
        <v>-31.299999999999997</v>
      </c>
    </row>
    <row r="28" spans="1:20" x14ac:dyDescent="0.25">
      <c r="J28" s="39"/>
      <c r="M28" s="7"/>
      <c r="P28" s="7"/>
      <c r="Q28" s="7"/>
      <c r="R28" s="7"/>
    </row>
    <row r="29" spans="1:20" x14ac:dyDescent="0.25">
      <c r="C29" t="s">
        <v>13</v>
      </c>
      <c r="M29" s="7"/>
      <c r="P29" s="7"/>
      <c r="R29" s="7"/>
    </row>
    <row r="30" spans="1:20" x14ac:dyDescent="0.25">
      <c r="C30" t="s">
        <v>12</v>
      </c>
      <c r="P30" s="7"/>
    </row>
    <row r="31" spans="1:20" x14ac:dyDescent="0.25">
      <c r="P31" s="7"/>
    </row>
    <row r="32" spans="1:20" x14ac:dyDescent="0.25">
      <c r="C32" t="s">
        <v>45</v>
      </c>
      <c r="P32" s="7"/>
    </row>
    <row r="33" spans="3:3" x14ac:dyDescent="0.25">
      <c r="C33" t="s">
        <v>16</v>
      </c>
    </row>
    <row r="34" spans="3:3" x14ac:dyDescent="0.25">
      <c r="C34" t="s">
        <v>17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W38"/>
  <sheetViews>
    <sheetView zoomScale="90" zoomScaleNormal="90" workbookViewId="0">
      <selection activeCell="T11" sqref="T11"/>
    </sheetView>
  </sheetViews>
  <sheetFormatPr defaultRowHeight="15" x14ac:dyDescent="0.25"/>
  <cols>
    <col min="1" max="1" width="3.42578125" customWidth="1"/>
    <col min="2" max="2" width="7.42578125" customWidth="1"/>
    <col min="3" max="3" width="43.5703125" customWidth="1"/>
    <col min="4" max="4" width="14" customWidth="1"/>
    <col min="5" max="5" width="16" customWidth="1"/>
    <col min="6" max="6" width="14.140625" customWidth="1"/>
    <col min="7" max="7" width="10.140625" customWidth="1"/>
    <col min="8" max="8" width="12" customWidth="1"/>
    <col min="9" max="9" width="10.5703125" customWidth="1"/>
    <col min="10" max="10" width="11.42578125" customWidth="1"/>
    <col min="11" max="11" width="11.85546875" customWidth="1"/>
    <col min="12" max="12" width="11.140625" customWidth="1"/>
    <col min="13" max="13" width="14.7109375" customWidth="1"/>
    <col min="14" max="14" width="16.7109375" customWidth="1"/>
    <col min="15" max="15" width="10.85546875" customWidth="1"/>
    <col min="16" max="16" width="14.5703125" customWidth="1"/>
    <col min="17" max="17" width="16.5703125" hidden="1" customWidth="1"/>
    <col min="18" max="18" width="17.85546875" hidden="1" customWidth="1"/>
    <col min="19" max="19" width="14.140625" customWidth="1"/>
    <col min="20" max="20" width="12.5703125" customWidth="1"/>
  </cols>
  <sheetData>
    <row r="2" spans="1:23" ht="15.75" x14ac:dyDescent="0.25">
      <c r="C2" s="12" t="s">
        <v>5</v>
      </c>
    </row>
    <row r="3" spans="1:23" ht="15.75" x14ac:dyDescent="0.25">
      <c r="C3" s="12" t="s">
        <v>6</v>
      </c>
    </row>
    <row r="5" spans="1:23" x14ac:dyDescent="0.25">
      <c r="C5" t="s">
        <v>27</v>
      </c>
      <c r="D5" s="35">
        <v>45260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1:23" x14ac:dyDescent="0.25">
      <c r="C6" s="37" t="s">
        <v>72</v>
      </c>
      <c r="D6" s="35">
        <v>45260</v>
      </c>
    </row>
    <row r="8" spans="1:23" x14ac:dyDescent="0.25">
      <c r="C8" t="s">
        <v>19</v>
      </c>
    </row>
    <row r="9" spans="1:23" ht="29.25" customHeight="1" x14ac:dyDescent="0.25">
      <c r="B9" s="11"/>
      <c r="C9" s="14" t="s">
        <v>34</v>
      </c>
      <c r="D9" s="19" t="s">
        <v>54</v>
      </c>
      <c r="E9" s="19" t="s">
        <v>55</v>
      </c>
      <c r="F9" s="19" t="s">
        <v>56</v>
      </c>
      <c r="G9" s="19" t="s">
        <v>57</v>
      </c>
      <c r="H9" s="19" t="s">
        <v>58</v>
      </c>
      <c r="I9" s="19" t="s">
        <v>59</v>
      </c>
      <c r="J9" s="19" t="s">
        <v>60</v>
      </c>
      <c r="K9" s="19" t="s">
        <v>61</v>
      </c>
      <c r="L9" s="19" t="s">
        <v>62</v>
      </c>
      <c r="M9" s="19" t="s">
        <v>63</v>
      </c>
      <c r="N9" s="19" t="s">
        <v>64</v>
      </c>
      <c r="O9" s="19" t="s">
        <v>65</v>
      </c>
      <c r="P9" s="19" t="s">
        <v>66</v>
      </c>
      <c r="Q9" s="19" t="s">
        <v>67</v>
      </c>
      <c r="R9" s="19" t="s">
        <v>68</v>
      </c>
      <c r="S9" s="19" t="s">
        <v>69</v>
      </c>
      <c r="T9" s="19" t="s">
        <v>70</v>
      </c>
    </row>
    <row r="10" spans="1:23" x14ac:dyDescent="0.25">
      <c r="B10" s="1" t="s">
        <v>0</v>
      </c>
      <c r="C10" s="1" t="s">
        <v>33</v>
      </c>
      <c r="D10" s="27">
        <f t="shared" ref="D10:T10" si="0">D11+D25</f>
        <v>-140.70000000000005</v>
      </c>
      <c r="E10" s="27">
        <f t="shared" si="0"/>
        <v>-59.599999999999909</v>
      </c>
      <c r="F10" s="27">
        <f t="shared" si="0"/>
        <v>-14.599999999999909</v>
      </c>
      <c r="G10" s="22">
        <f t="shared" si="0"/>
        <v>-214.89999999999964</v>
      </c>
      <c r="H10" s="13">
        <f t="shared" si="0"/>
        <v>112.90000000000032</v>
      </c>
      <c r="I10" s="13">
        <f t="shared" si="0"/>
        <v>33.999999999999773</v>
      </c>
      <c r="J10" s="13">
        <f t="shared" si="0"/>
        <v>94.799999999999955</v>
      </c>
      <c r="K10" s="22">
        <f t="shared" si="0"/>
        <v>241.70000000000027</v>
      </c>
      <c r="L10" s="13">
        <f t="shared" si="0"/>
        <v>52.899999999999864</v>
      </c>
      <c r="M10" s="27">
        <f t="shared" si="0"/>
        <v>34.899999999999864</v>
      </c>
      <c r="N10" s="27">
        <f t="shared" si="0"/>
        <v>-33.7999999999995</v>
      </c>
      <c r="O10" s="22">
        <f t="shared" si="0"/>
        <v>54</v>
      </c>
      <c r="P10" s="13">
        <f t="shared" si="0"/>
        <v>-45.100000000000364</v>
      </c>
      <c r="Q10" s="13">
        <f t="shared" si="0"/>
        <v>0</v>
      </c>
      <c r="R10" s="13">
        <f t="shared" si="0"/>
        <v>0</v>
      </c>
      <c r="S10" s="22">
        <f t="shared" si="0"/>
        <v>-45.100000000000364</v>
      </c>
      <c r="T10" s="22">
        <f t="shared" si="0"/>
        <v>35.700000000000728</v>
      </c>
      <c r="U10" s="33"/>
    </row>
    <row r="11" spans="1:23" x14ac:dyDescent="0.25">
      <c r="B11" s="4">
        <v>1</v>
      </c>
      <c r="C11" s="1" t="s">
        <v>20</v>
      </c>
      <c r="D11" s="27">
        <f>D12+D17+D18+D19+D20+D21+D22+D23+D24</f>
        <v>1005</v>
      </c>
      <c r="E11" s="27">
        <f>E12+E17+E18+E19+E20+E21+E22+E23+E24</f>
        <v>1025.4000000000001</v>
      </c>
      <c r="F11" s="27">
        <f>F12+F17+F18+F19+F20+F21+F22+F23+F24</f>
        <v>1173.6000000000001</v>
      </c>
      <c r="G11" s="22">
        <f t="shared" ref="G11:G32" si="1">SUM(D11:F11)</f>
        <v>3204</v>
      </c>
      <c r="H11" s="13">
        <f>H12+H17+H18+H19+H20+H21+H22+H23+H24</f>
        <v>1244.1000000000001</v>
      </c>
      <c r="I11" s="13">
        <f>I12+I17+I18+I19+I20+I21+I22+I23+I24</f>
        <v>1229.1999999999998</v>
      </c>
      <c r="J11" s="13">
        <f>J12+J17+J18+J19+J20+J21+J22+J23+J24</f>
        <v>1311.2</v>
      </c>
      <c r="K11" s="22">
        <f>SUM(H11:J11)</f>
        <v>3784.5</v>
      </c>
      <c r="L11" s="13">
        <f>L12+L17+L18+L19+L20+L21+L22+L23+L24</f>
        <v>1157.5999999999999</v>
      </c>
      <c r="M11" s="27">
        <f>M12+M17+M18+M19+M20+M21+M22+M23+M24</f>
        <v>1156.8</v>
      </c>
      <c r="N11" s="27">
        <f>N12+N17+N18+N19+N20+N21+N22+N23+N24</f>
        <v>1186.1000000000004</v>
      </c>
      <c r="O11" s="22">
        <f>SUM(L11:N11)</f>
        <v>3500.5</v>
      </c>
      <c r="P11" s="13">
        <f>P12+P17+P18+P19+P20+P21+P22+P23+P24</f>
        <v>1195.8999999999996</v>
      </c>
      <c r="Q11" s="13">
        <f>Q12+Q17+Q18+Q19+Q20+Q21+Q22+Q23+Q24</f>
        <v>0</v>
      </c>
      <c r="R11" s="27">
        <f>R12+R17+R18+R19+R20+R21+R22+R23+R24</f>
        <v>0</v>
      </c>
      <c r="S11" s="22">
        <f>P11+Q11+R11</f>
        <v>1195.8999999999996</v>
      </c>
      <c r="T11" s="22">
        <f>G11+K11+O11+S11</f>
        <v>11684.9</v>
      </c>
    </row>
    <row r="12" spans="1:23" x14ac:dyDescent="0.25">
      <c r="B12" s="5"/>
      <c r="C12" s="2" t="s">
        <v>29</v>
      </c>
      <c r="D12" s="25">
        <f>D13+D14+D15+D16</f>
        <v>530.4</v>
      </c>
      <c r="E12" s="25">
        <f>E13+E14+E15+E16</f>
        <v>542.9</v>
      </c>
      <c r="F12" s="25">
        <f>F13+F14+F15+F16</f>
        <v>600.9</v>
      </c>
      <c r="G12" s="23">
        <f t="shared" si="1"/>
        <v>1674.1999999999998</v>
      </c>
      <c r="H12" s="25">
        <f>H13+H14+H15+H16</f>
        <v>617</v>
      </c>
      <c r="I12" s="25">
        <f>I13+I14+I15+I16</f>
        <v>655.19999999999993</v>
      </c>
      <c r="J12" s="25">
        <f>J13+J14+J15+J16</f>
        <v>648.70000000000005</v>
      </c>
      <c r="K12" s="23">
        <f>SUM(H12:J12)</f>
        <v>1920.8999999999999</v>
      </c>
      <c r="L12" s="9">
        <f>L13+L14+L15+L16</f>
        <v>617.59999999999991</v>
      </c>
      <c r="M12" s="9">
        <f>M13+M14+M15+M16</f>
        <v>625</v>
      </c>
      <c r="N12" s="25">
        <f>N13+N14+N15+N16</f>
        <v>571.1</v>
      </c>
      <c r="O12" s="23">
        <f>SUM(L12:N12)</f>
        <v>1813.6999999999998</v>
      </c>
      <c r="P12" s="25">
        <f>P13+P14+P15+P16</f>
        <v>597</v>
      </c>
      <c r="Q12" s="9">
        <f>Q13+Q14+Q15+Q16</f>
        <v>0</v>
      </c>
      <c r="R12" s="25">
        <f>R13+R14+R15+R16</f>
        <v>0</v>
      </c>
      <c r="S12" s="23">
        <f>P12+Q12+R12</f>
        <v>597</v>
      </c>
      <c r="T12" s="23">
        <f>G12+K12+O12+S12</f>
        <v>6005.7999999999993</v>
      </c>
    </row>
    <row r="13" spans="1:23" x14ac:dyDescent="0.25">
      <c r="A13" s="7"/>
      <c r="B13" s="5"/>
      <c r="C13" s="8" t="s">
        <v>35</v>
      </c>
      <c r="D13" s="25">
        <v>242.6</v>
      </c>
      <c r="E13" s="25">
        <v>242.7</v>
      </c>
      <c r="F13" s="25">
        <v>250.4</v>
      </c>
      <c r="G13" s="23">
        <f t="shared" si="1"/>
        <v>735.69999999999993</v>
      </c>
      <c r="H13" s="25">
        <v>285.7</v>
      </c>
      <c r="I13" s="25">
        <v>293.89999999999998</v>
      </c>
      <c r="J13" s="25">
        <v>298.2</v>
      </c>
      <c r="K13" s="23">
        <f t="shared" ref="K13:K24" si="2">SUM(H13:J13)</f>
        <v>877.8</v>
      </c>
      <c r="L13" s="25">
        <v>271.60000000000002</v>
      </c>
      <c r="M13" s="25">
        <v>275.5</v>
      </c>
      <c r="N13" s="25">
        <v>259.60000000000002</v>
      </c>
      <c r="O13" s="23">
        <f>SUM(L13:N13)</f>
        <v>806.7</v>
      </c>
      <c r="P13" s="25">
        <v>244.2</v>
      </c>
      <c r="Q13" s="25"/>
      <c r="R13" s="25"/>
      <c r="S13" s="23">
        <f>P13+Q13+R13</f>
        <v>244.2</v>
      </c>
      <c r="T13" s="23">
        <f t="shared" ref="T13:T24" si="3">G13+K13+O13+S13</f>
        <v>2664.3999999999996</v>
      </c>
    </row>
    <row r="14" spans="1:23" x14ac:dyDescent="0.25">
      <c r="A14" s="7"/>
      <c r="B14" s="5"/>
      <c r="C14" s="8" t="s">
        <v>36</v>
      </c>
      <c r="D14" s="25">
        <v>212.5</v>
      </c>
      <c r="E14" s="25">
        <v>221.8</v>
      </c>
      <c r="F14" s="25">
        <v>232.6</v>
      </c>
      <c r="G14" s="23">
        <f t="shared" si="1"/>
        <v>666.9</v>
      </c>
      <c r="H14" s="25">
        <v>237.3</v>
      </c>
      <c r="I14" s="25">
        <v>258.7</v>
      </c>
      <c r="J14" s="25">
        <v>249.7</v>
      </c>
      <c r="K14" s="23">
        <f t="shared" si="2"/>
        <v>745.7</v>
      </c>
      <c r="L14" s="25">
        <v>248.7</v>
      </c>
      <c r="M14" s="25">
        <v>248.5</v>
      </c>
      <c r="N14" s="25">
        <v>224.6</v>
      </c>
      <c r="O14" s="23">
        <f t="shared" ref="O14:O24" si="4">SUM(L14:N14)</f>
        <v>721.8</v>
      </c>
      <c r="P14" s="25">
        <v>236.7</v>
      </c>
      <c r="Q14" s="25"/>
      <c r="R14" s="25"/>
      <c r="S14" s="23">
        <f t="shared" ref="S14:S24" si="5">P14+Q14+R14</f>
        <v>236.7</v>
      </c>
      <c r="T14" s="23">
        <f t="shared" si="3"/>
        <v>2371.0999999999995</v>
      </c>
      <c r="V14" s="33"/>
      <c r="W14" s="33"/>
    </row>
    <row r="15" spans="1:23" x14ac:dyDescent="0.25">
      <c r="A15" s="7"/>
      <c r="B15" s="5"/>
      <c r="C15" s="10" t="s">
        <v>46</v>
      </c>
      <c r="D15" s="25">
        <v>64.8</v>
      </c>
      <c r="E15" s="25">
        <v>70.400000000000006</v>
      </c>
      <c r="F15" s="25">
        <v>79.400000000000006</v>
      </c>
      <c r="G15" s="23">
        <f t="shared" si="1"/>
        <v>214.6</v>
      </c>
      <c r="H15" s="25">
        <v>81.3</v>
      </c>
      <c r="I15" s="25">
        <v>92.9</v>
      </c>
      <c r="J15" s="25">
        <v>91.7</v>
      </c>
      <c r="K15" s="23">
        <f t="shared" si="2"/>
        <v>265.89999999999998</v>
      </c>
      <c r="L15" s="25">
        <v>87</v>
      </c>
      <c r="M15" s="25">
        <v>91</v>
      </c>
      <c r="N15" s="25">
        <v>77.900000000000006</v>
      </c>
      <c r="O15" s="23">
        <f t="shared" si="4"/>
        <v>255.9</v>
      </c>
      <c r="P15" s="25">
        <v>81.5</v>
      </c>
      <c r="Q15" s="25"/>
      <c r="R15" s="25"/>
      <c r="S15" s="23">
        <f t="shared" si="5"/>
        <v>81.5</v>
      </c>
      <c r="T15" s="23">
        <f t="shared" si="3"/>
        <v>817.9</v>
      </c>
    </row>
    <row r="16" spans="1:23" x14ac:dyDescent="0.25">
      <c r="A16" s="7"/>
      <c r="B16" s="5"/>
      <c r="C16" s="8" t="s">
        <v>38</v>
      </c>
      <c r="D16" s="25">
        <v>10.5</v>
      </c>
      <c r="E16" s="25">
        <v>8</v>
      </c>
      <c r="F16" s="25">
        <v>38.5</v>
      </c>
      <c r="G16" s="23">
        <f t="shared" si="1"/>
        <v>57</v>
      </c>
      <c r="H16" s="25">
        <v>12.7</v>
      </c>
      <c r="I16" s="25">
        <v>9.6999999999999993</v>
      </c>
      <c r="J16" s="25">
        <v>9.1</v>
      </c>
      <c r="K16" s="23">
        <f t="shared" si="2"/>
        <v>31.5</v>
      </c>
      <c r="L16" s="25">
        <v>10.3</v>
      </c>
      <c r="M16" s="25">
        <v>10</v>
      </c>
      <c r="N16" s="25">
        <v>9</v>
      </c>
      <c r="O16" s="23">
        <f t="shared" si="4"/>
        <v>29.3</v>
      </c>
      <c r="P16" s="25">
        <v>34.6</v>
      </c>
      <c r="Q16" s="25"/>
      <c r="R16" s="25"/>
      <c r="S16" s="23">
        <f t="shared" si="5"/>
        <v>34.6</v>
      </c>
      <c r="T16" s="23">
        <f t="shared" si="3"/>
        <v>152.4</v>
      </c>
    </row>
    <row r="17" spans="1:20" x14ac:dyDescent="0.25">
      <c r="A17" s="7"/>
      <c r="B17" s="5"/>
      <c r="C17" s="20" t="s">
        <v>39</v>
      </c>
      <c r="D17" s="25">
        <v>394</v>
      </c>
      <c r="E17" s="25">
        <v>397.5</v>
      </c>
      <c r="F17" s="25">
        <v>409.5</v>
      </c>
      <c r="G17" s="23">
        <f t="shared" si="1"/>
        <v>1201</v>
      </c>
      <c r="H17" s="25">
        <v>432.9</v>
      </c>
      <c r="I17" s="25">
        <v>414.9</v>
      </c>
      <c r="J17" s="25">
        <v>445.7</v>
      </c>
      <c r="K17" s="23">
        <f t="shared" si="2"/>
        <v>1293.5</v>
      </c>
      <c r="L17" s="25">
        <v>428.6</v>
      </c>
      <c r="M17" s="25">
        <v>415.9</v>
      </c>
      <c r="N17" s="25">
        <v>419.6</v>
      </c>
      <c r="O17" s="23">
        <f t="shared" si="4"/>
        <v>1264.0999999999999</v>
      </c>
      <c r="P17" s="25">
        <v>417.1</v>
      </c>
      <c r="Q17" s="25"/>
      <c r="R17" s="25"/>
      <c r="S17" s="23">
        <f t="shared" si="5"/>
        <v>417.1</v>
      </c>
      <c r="T17" s="23">
        <f t="shared" si="3"/>
        <v>4175.7</v>
      </c>
    </row>
    <row r="18" spans="1:20" x14ac:dyDescent="0.25">
      <c r="A18" s="7"/>
      <c r="B18" s="5"/>
      <c r="C18" s="3" t="s">
        <v>21</v>
      </c>
      <c r="D18" s="25">
        <v>78</v>
      </c>
      <c r="E18" s="25">
        <v>86.6</v>
      </c>
      <c r="F18" s="25">
        <v>79.599999999999994</v>
      </c>
      <c r="G18" s="23">
        <f t="shared" si="1"/>
        <v>244.2</v>
      </c>
      <c r="H18" s="25">
        <v>94</v>
      </c>
      <c r="I18" s="25">
        <v>86.3</v>
      </c>
      <c r="J18" s="25">
        <v>85.8</v>
      </c>
      <c r="K18" s="23">
        <f t="shared" si="2"/>
        <v>266.10000000000002</v>
      </c>
      <c r="L18" s="25">
        <v>82.3</v>
      </c>
      <c r="M18" s="25">
        <v>74.7</v>
      </c>
      <c r="N18" s="25">
        <v>93.4</v>
      </c>
      <c r="O18" s="23">
        <f t="shared" si="4"/>
        <v>250.4</v>
      </c>
      <c r="P18" s="25">
        <v>97.9</v>
      </c>
      <c r="Q18" s="25"/>
      <c r="R18" s="25"/>
      <c r="S18" s="23">
        <f t="shared" si="5"/>
        <v>97.9</v>
      </c>
      <c r="T18" s="23">
        <f t="shared" si="3"/>
        <v>858.6</v>
      </c>
    </row>
    <row r="19" spans="1:20" x14ac:dyDescent="0.25">
      <c r="A19" s="7"/>
      <c r="B19" s="5"/>
      <c r="C19" s="3" t="s">
        <v>22</v>
      </c>
      <c r="D19" s="25">
        <v>29.3</v>
      </c>
      <c r="E19" s="25">
        <v>29</v>
      </c>
      <c r="F19" s="25">
        <v>78.900000000000006</v>
      </c>
      <c r="G19" s="23">
        <f t="shared" si="1"/>
        <v>137.19999999999999</v>
      </c>
      <c r="H19" s="25">
        <v>61</v>
      </c>
      <c r="I19" s="25">
        <v>67.8</v>
      </c>
      <c r="J19" s="25">
        <v>104.8</v>
      </c>
      <c r="K19" s="23">
        <f t="shared" si="2"/>
        <v>233.60000000000002</v>
      </c>
      <c r="L19" s="25">
        <v>52.1</v>
      </c>
      <c r="M19" s="25">
        <v>66.3</v>
      </c>
      <c r="N19" s="25">
        <v>102.9</v>
      </c>
      <c r="O19" s="23">
        <f t="shared" si="4"/>
        <v>221.3</v>
      </c>
      <c r="P19" s="25">
        <v>105.5</v>
      </c>
      <c r="Q19" s="25"/>
      <c r="R19" s="25"/>
      <c r="S19" s="23">
        <f t="shared" si="5"/>
        <v>105.5</v>
      </c>
      <c r="T19" s="23">
        <f t="shared" si="3"/>
        <v>697.6</v>
      </c>
    </row>
    <row r="20" spans="1:20" x14ac:dyDescent="0.25">
      <c r="A20" s="7"/>
      <c r="B20" s="5"/>
      <c r="C20" s="3" t="s">
        <v>23</v>
      </c>
      <c r="D20" s="25">
        <v>12.1</v>
      </c>
      <c r="E20" s="25">
        <v>10.9</v>
      </c>
      <c r="F20" s="25">
        <v>39.4</v>
      </c>
      <c r="G20" s="23">
        <f t="shared" si="1"/>
        <v>62.4</v>
      </c>
      <c r="H20" s="25">
        <v>13.8</v>
      </c>
      <c r="I20" s="25">
        <v>15.7</v>
      </c>
      <c r="J20" s="25">
        <v>41.5</v>
      </c>
      <c r="K20" s="23">
        <f t="shared" si="2"/>
        <v>71</v>
      </c>
      <c r="L20" s="25">
        <v>11.2</v>
      </c>
      <c r="M20" s="25">
        <v>11.6</v>
      </c>
      <c r="N20" s="25">
        <v>36.799999999999997</v>
      </c>
      <c r="O20" s="23">
        <f t="shared" si="4"/>
        <v>59.599999999999994</v>
      </c>
      <c r="P20" s="25">
        <v>12.3</v>
      </c>
      <c r="Q20" s="25"/>
      <c r="R20" s="25"/>
      <c r="S20" s="23">
        <f t="shared" si="5"/>
        <v>12.3</v>
      </c>
      <c r="T20" s="23">
        <f t="shared" si="3"/>
        <v>205.3</v>
      </c>
    </row>
    <row r="21" spans="1:20" ht="45" x14ac:dyDescent="0.25">
      <c r="A21" s="7"/>
      <c r="B21" s="5"/>
      <c r="C21" s="3" t="s">
        <v>40</v>
      </c>
      <c r="D21" s="25">
        <v>-3.8</v>
      </c>
      <c r="E21" s="25">
        <v>-3.6</v>
      </c>
      <c r="F21" s="25">
        <v>-1.5</v>
      </c>
      <c r="G21" s="23">
        <f t="shared" si="1"/>
        <v>-8.9</v>
      </c>
      <c r="H21" s="25">
        <v>-4.0999999999999996</v>
      </c>
      <c r="I21" s="34">
        <v>-3</v>
      </c>
      <c r="J21" s="25">
        <v>-1.6</v>
      </c>
      <c r="K21" s="23">
        <f t="shared" si="2"/>
        <v>-8.6999999999999993</v>
      </c>
      <c r="L21" s="25">
        <v>-3.1</v>
      </c>
      <c r="M21" s="25">
        <v>-2.7</v>
      </c>
      <c r="N21" s="25">
        <v>-3.3</v>
      </c>
      <c r="O21" s="23">
        <f t="shared" si="4"/>
        <v>-9.1000000000000014</v>
      </c>
      <c r="P21" s="25">
        <v>-2.9</v>
      </c>
      <c r="Q21" s="25"/>
      <c r="R21" s="25"/>
      <c r="S21" s="23">
        <f t="shared" si="5"/>
        <v>-2.9</v>
      </c>
      <c r="T21" s="23">
        <f t="shared" si="3"/>
        <v>-29.6</v>
      </c>
    </row>
    <row r="22" spans="1:20" ht="29.25" customHeight="1" x14ac:dyDescent="0.25">
      <c r="B22" s="5"/>
      <c r="C22" s="3" t="s">
        <v>24</v>
      </c>
      <c r="D22" s="25">
        <v>-40.299999999999997</v>
      </c>
      <c r="E22" s="25">
        <v>-40.700000000000003</v>
      </c>
      <c r="F22" s="25">
        <v>-40</v>
      </c>
      <c r="G22" s="23">
        <f t="shared" si="1"/>
        <v>-121</v>
      </c>
      <c r="H22" s="25">
        <v>-44.4</v>
      </c>
      <c r="I22" s="25">
        <v>-41.7</v>
      </c>
      <c r="J22" s="25">
        <v>-43.7</v>
      </c>
      <c r="K22" s="23">
        <f t="shared" si="2"/>
        <v>-129.80000000000001</v>
      </c>
      <c r="L22" s="25">
        <v>-44.8</v>
      </c>
      <c r="M22" s="25">
        <v>-41.7</v>
      </c>
      <c r="N22" s="25">
        <v>-42.3</v>
      </c>
      <c r="O22" s="23">
        <f t="shared" si="4"/>
        <v>-128.80000000000001</v>
      </c>
      <c r="P22" s="25">
        <v>-41.7</v>
      </c>
      <c r="Q22" s="25"/>
      <c r="R22" s="25"/>
      <c r="S22" s="23">
        <f t="shared" si="5"/>
        <v>-41.7</v>
      </c>
      <c r="T22" s="23">
        <f t="shared" si="3"/>
        <v>-421.3</v>
      </c>
    </row>
    <row r="23" spans="1:20" x14ac:dyDescent="0.25">
      <c r="A23" s="7"/>
      <c r="B23" s="5"/>
      <c r="C23" s="3" t="s">
        <v>25</v>
      </c>
      <c r="D23" s="25">
        <v>0</v>
      </c>
      <c r="E23" s="25">
        <v>0</v>
      </c>
      <c r="F23" s="25">
        <v>0</v>
      </c>
      <c r="G23" s="23">
        <f t="shared" si="1"/>
        <v>0</v>
      </c>
      <c r="H23" s="25">
        <v>68.900000000000006</v>
      </c>
      <c r="I23" s="25">
        <v>27.8</v>
      </c>
      <c r="J23" s="25">
        <v>23.7</v>
      </c>
      <c r="K23" s="23">
        <f t="shared" si="2"/>
        <v>120.4</v>
      </c>
      <c r="L23" s="25">
        <v>5.9</v>
      </c>
      <c r="M23" s="25">
        <v>-2.6</v>
      </c>
      <c r="N23" s="25">
        <v>0</v>
      </c>
      <c r="O23" s="23">
        <f t="shared" si="4"/>
        <v>3.3000000000000003</v>
      </c>
      <c r="P23" s="25">
        <v>0.6</v>
      </c>
      <c r="Q23" s="25"/>
      <c r="R23" s="25"/>
      <c r="S23" s="23">
        <f t="shared" si="5"/>
        <v>0.6</v>
      </c>
      <c r="T23" s="23">
        <f t="shared" si="3"/>
        <v>124.3</v>
      </c>
    </row>
    <row r="24" spans="1:20" ht="60" x14ac:dyDescent="0.25">
      <c r="B24" s="6"/>
      <c r="C24" s="3" t="s">
        <v>41</v>
      </c>
      <c r="D24" s="25">
        <v>5.3</v>
      </c>
      <c r="E24" s="25">
        <v>2.8</v>
      </c>
      <c r="F24" s="25">
        <v>6.8</v>
      </c>
      <c r="G24" s="23">
        <f t="shared" si="1"/>
        <v>14.899999999999999</v>
      </c>
      <c r="H24" s="25">
        <v>5</v>
      </c>
      <c r="I24" s="25">
        <v>6.2</v>
      </c>
      <c r="J24" s="25">
        <v>6.3</v>
      </c>
      <c r="K24" s="23">
        <f t="shared" si="2"/>
        <v>17.5</v>
      </c>
      <c r="L24" s="25">
        <v>7.8</v>
      </c>
      <c r="M24" s="25">
        <v>10.3</v>
      </c>
      <c r="N24" s="25">
        <v>7.9</v>
      </c>
      <c r="O24" s="23">
        <f t="shared" si="4"/>
        <v>26</v>
      </c>
      <c r="P24" s="25">
        <v>10.1</v>
      </c>
      <c r="Q24" s="25"/>
      <c r="R24" s="25"/>
      <c r="S24" s="23">
        <f t="shared" si="5"/>
        <v>10.1</v>
      </c>
      <c r="T24" s="23">
        <f t="shared" si="3"/>
        <v>68.5</v>
      </c>
    </row>
    <row r="25" spans="1:20" x14ac:dyDescent="0.25">
      <c r="B25" s="4">
        <v>2</v>
      </c>
      <c r="C25" s="1" t="s">
        <v>47</v>
      </c>
      <c r="D25" s="27">
        <f t="shared" ref="D25:R25" si="6">D26+D27+D28+D29+D30+D31+D32</f>
        <v>-1145.7</v>
      </c>
      <c r="E25" s="27">
        <f t="shared" si="6"/>
        <v>-1085</v>
      </c>
      <c r="F25" s="27">
        <f t="shared" si="6"/>
        <v>-1188.2</v>
      </c>
      <c r="G25" s="22">
        <f t="shared" si="1"/>
        <v>-3418.8999999999996</v>
      </c>
      <c r="H25" s="27">
        <f t="shared" si="6"/>
        <v>-1131.1999999999998</v>
      </c>
      <c r="I25" s="27">
        <f t="shared" si="6"/>
        <v>-1195.2</v>
      </c>
      <c r="J25" s="27">
        <f t="shared" si="6"/>
        <v>-1216.4000000000001</v>
      </c>
      <c r="K25" s="22">
        <f>SUM(H25:J25)</f>
        <v>-3542.7999999999997</v>
      </c>
      <c r="L25" s="27">
        <f t="shared" si="6"/>
        <v>-1104.7</v>
      </c>
      <c r="M25" s="27">
        <f t="shared" si="6"/>
        <v>-1121.9000000000001</v>
      </c>
      <c r="N25" s="27">
        <f t="shared" si="6"/>
        <v>-1219.8999999999999</v>
      </c>
      <c r="O25" s="22">
        <f>SUM(L25:N25)</f>
        <v>-3446.5</v>
      </c>
      <c r="P25" s="27">
        <f t="shared" si="6"/>
        <v>-1241</v>
      </c>
      <c r="Q25" s="27">
        <f t="shared" si="6"/>
        <v>0</v>
      </c>
      <c r="R25" s="27">
        <f t="shared" si="6"/>
        <v>0</v>
      </c>
      <c r="S25" s="22">
        <f>P25+Q25+R25</f>
        <v>-1241</v>
      </c>
      <c r="T25" s="22">
        <f>G25+K25+O25+S25</f>
        <v>-11649.199999999999</v>
      </c>
    </row>
    <row r="26" spans="1:20" x14ac:dyDescent="0.25">
      <c r="B26" s="5"/>
      <c r="C26" s="2" t="s">
        <v>48</v>
      </c>
      <c r="D26" s="25">
        <v>-313.2</v>
      </c>
      <c r="E26" s="25">
        <v>-319</v>
      </c>
      <c r="F26" s="25">
        <v>-337.6</v>
      </c>
      <c r="G26" s="23">
        <f t="shared" si="1"/>
        <v>-969.80000000000007</v>
      </c>
      <c r="H26" s="25">
        <v>-343.4</v>
      </c>
      <c r="I26" s="25">
        <v>-346.1</v>
      </c>
      <c r="J26" s="25">
        <v>-376.7</v>
      </c>
      <c r="K26" s="23">
        <f>SUM(H26:J26)</f>
        <v>-1066.2</v>
      </c>
      <c r="L26" s="25">
        <v>-336.1</v>
      </c>
      <c r="M26" s="25">
        <v>-335.8</v>
      </c>
      <c r="N26" s="25">
        <v>-335.9</v>
      </c>
      <c r="O26" s="23">
        <f>SUM(L26:N26)</f>
        <v>-1007.8000000000001</v>
      </c>
      <c r="P26" s="25">
        <v>-359.3</v>
      </c>
      <c r="Q26" s="25"/>
      <c r="R26" s="25"/>
      <c r="S26" s="23">
        <f>P26+Q26+R26</f>
        <v>-359.3</v>
      </c>
      <c r="T26" s="23">
        <f>G26+K26+O26+S26</f>
        <v>-3403.1000000000004</v>
      </c>
    </row>
    <row r="27" spans="1:20" x14ac:dyDescent="0.25">
      <c r="B27" s="5"/>
      <c r="C27" s="2" t="s">
        <v>49</v>
      </c>
      <c r="D27" s="25">
        <v>-177.5</v>
      </c>
      <c r="E27" s="25">
        <v>-189.3</v>
      </c>
      <c r="F27" s="25">
        <v>-206.3</v>
      </c>
      <c r="G27" s="23">
        <f t="shared" si="1"/>
        <v>-573.1</v>
      </c>
      <c r="H27" s="25">
        <v>-170.1</v>
      </c>
      <c r="I27" s="25">
        <v>-191.1</v>
      </c>
      <c r="J27" s="25">
        <v>-193.5</v>
      </c>
      <c r="K27" s="23">
        <f t="shared" ref="K27:K32" si="7">SUM(H27:J27)</f>
        <v>-554.70000000000005</v>
      </c>
      <c r="L27" s="25">
        <v>-153.80000000000001</v>
      </c>
      <c r="M27" s="25">
        <v>-188</v>
      </c>
      <c r="N27" s="25">
        <v>-194.1</v>
      </c>
      <c r="O27" s="23">
        <f t="shared" ref="O27:O32" si="8">SUM(L27:N27)</f>
        <v>-535.9</v>
      </c>
      <c r="P27" s="25">
        <v>-206</v>
      </c>
      <c r="Q27" s="25"/>
      <c r="R27" s="25"/>
      <c r="S27" s="23">
        <f t="shared" ref="S27:S32" si="9">P27+Q27+R27</f>
        <v>-206</v>
      </c>
      <c r="T27" s="23">
        <f t="shared" ref="T27:T32" si="10">G27+K27+O27+S27</f>
        <v>-1869.7000000000003</v>
      </c>
    </row>
    <row r="28" spans="1:20" x14ac:dyDescent="0.25">
      <c r="B28" s="5"/>
      <c r="C28" s="2" t="s">
        <v>30</v>
      </c>
      <c r="D28" s="25">
        <v>-418.2</v>
      </c>
      <c r="E28" s="25">
        <v>-409.9</v>
      </c>
      <c r="F28" s="25">
        <v>-433.5</v>
      </c>
      <c r="G28" s="23">
        <f t="shared" si="1"/>
        <v>-1261.5999999999999</v>
      </c>
      <c r="H28" s="25">
        <v>-463.3</v>
      </c>
      <c r="I28" s="25">
        <v>-463.5</v>
      </c>
      <c r="J28" s="25">
        <v>-456.4</v>
      </c>
      <c r="K28" s="23">
        <f t="shared" si="7"/>
        <v>-1383.1999999999998</v>
      </c>
      <c r="L28" s="25">
        <v>-447.7</v>
      </c>
      <c r="M28" s="25">
        <v>-451.5</v>
      </c>
      <c r="N28" s="25">
        <v>-432.8</v>
      </c>
      <c r="O28" s="23">
        <f t="shared" si="8"/>
        <v>-1332</v>
      </c>
      <c r="P28" s="25">
        <v>-480.7</v>
      </c>
      <c r="Q28" s="25"/>
      <c r="R28" s="25"/>
      <c r="S28" s="23">
        <f t="shared" si="9"/>
        <v>-480.7</v>
      </c>
      <c r="T28" s="23">
        <f t="shared" si="10"/>
        <v>-4457.5</v>
      </c>
    </row>
    <row r="29" spans="1:20" x14ac:dyDescent="0.25">
      <c r="B29" s="5"/>
      <c r="C29" s="2" t="s">
        <v>26</v>
      </c>
      <c r="D29" s="25">
        <v>-127.3</v>
      </c>
      <c r="E29" s="25">
        <v>-95.2</v>
      </c>
      <c r="F29" s="25">
        <v>-136.30000000000001</v>
      </c>
      <c r="G29" s="23">
        <f t="shared" si="1"/>
        <v>-358.8</v>
      </c>
      <c r="H29" s="25">
        <v>-80.599999999999994</v>
      </c>
      <c r="I29" s="25">
        <v>-82.1</v>
      </c>
      <c r="J29" s="25">
        <v>-101.2</v>
      </c>
      <c r="K29" s="23">
        <f t="shared" si="7"/>
        <v>-263.89999999999998</v>
      </c>
      <c r="L29" s="25">
        <v>-98.2</v>
      </c>
      <c r="M29" s="25">
        <v>-78</v>
      </c>
      <c r="N29" s="25">
        <v>-83.5</v>
      </c>
      <c r="O29" s="23">
        <f t="shared" si="8"/>
        <v>-259.7</v>
      </c>
      <c r="P29" s="25">
        <v>-105.7</v>
      </c>
      <c r="Q29" s="25"/>
      <c r="R29" s="25"/>
      <c r="S29" s="23">
        <f t="shared" si="9"/>
        <v>-105.7</v>
      </c>
      <c r="T29" s="23">
        <f t="shared" si="10"/>
        <v>-988.10000000000014</v>
      </c>
    </row>
    <row r="30" spans="1:20" x14ac:dyDescent="0.25">
      <c r="B30" s="5"/>
      <c r="C30" s="2" t="s">
        <v>50</v>
      </c>
      <c r="D30" s="25">
        <v>-8.1999999999999993</v>
      </c>
      <c r="E30" s="25">
        <v>-6.6</v>
      </c>
      <c r="F30" s="25">
        <v>-6.5</v>
      </c>
      <c r="G30" s="23">
        <f t="shared" si="1"/>
        <v>-21.299999999999997</v>
      </c>
      <c r="H30" s="25">
        <v>-8.5</v>
      </c>
      <c r="I30" s="25">
        <v>-9</v>
      </c>
      <c r="J30" s="25">
        <v>-10.9</v>
      </c>
      <c r="K30" s="23">
        <f t="shared" si="7"/>
        <v>-28.4</v>
      </c>
      <c r="L30" s="25">
        <v>-9.1</v>
      </c>
      <c r="M30" s="25">
        <v>-10.199999999999999</v>
      </c>
      <c r="N30" s="25">
        <v>-46.3</v>
      </c>
      <c r="O30" s="23">
        <f t="shared" si="8"/>
        <v>-65.599999999999994</v>
      </c>
      <c r="P30" s="25">
        <v>-10.5</v>
      </c>
      <c r="Q30" s="25"/>
      <c r="R30" s="25"/>
      <c r="S30" s="23">
        <f t="shared" si="9"/>
        <v>-10.5</v>
      </c>
      <c r="T30" s="23">
        <f t="shared" si="10"/>
        <v>-125.79999999999998</v>
      </c>
    </row>
    <row r="31" spans="1:20" ht="30" x14ac:dyDescent="0.25">
      <c r="B31" s="5"/>
      <c r="C31" s="17" t="s">
        <v>51</v>
      </c>
      <c r="D31" s="25">
        <v>-92.5</v>
      </c>
      <c r="E31" s="25">
        <v>-55.9</v>
      </c>
      <c r="F31" s="25">
        <v>-56.7</v>
      </c>
      <c r="G31" s="23">
        <f t="shared" si="1"/>
        <v>-205.10000000000002</v>
      </c>
      <c r="H31" s="25">
        <v>-53.1</v>
      </c>
      <c r="I31" s="25">
        <v>-90.2</v>
      </c>
      <c r="J31" s="25">
        <v>-62</v>
      </c>
      <c r="K31" s="23">
        <f t="shared" si="7"/>
        <v>-205.3</v>
      </c>
      <c r="L31" s="25">
        <v>-44.9</v>
      </c>
      <c r="M31" s="25">
        <v>-42.5</v>
      </c>
      <c r="N31" s="25">
        <v>-111.1</v>
      </c>
      <c r="O31" s="23">
        <f t="shared" si="8"/>
        <v>-198.5</v>
      </c>
      <c r="P31" s="25">
        <v>-61.2</v>
      </c>
      <c r="Q31" s="25"/>
      <c r="R31" s="25"/>
      <c r="S31" s="23">
        <f t="shared" si="9"/>
        <v>-61.2</v>
      </c>
      <c r="T31" s="23">
        <f t="shared" si="10"/>
        <v>-670.10000000000014</v>
      </c>
    </row>
    <row r="32" spans="1:20" ht="30" x14ac:dyDescent="0.25">
      <c r="B32" s="6"/>
      <c r="C32" s="17" t="s">
        <v>42</v>
      </c>
      <c r="D32" s="25">
        <v>-8.8000000000000007</v>
      </c>
      <c r="E32" s="25">
        <v>-9.1</v>
      </c>
      <c r="F32" s="25">
        <v>-11.3</v>
      </c>
      <c r="G32" s="23">
        <f t="shared" si="1"/>
        <v>-29.2</v>
      </c>
      <c r="H32" s="25">
        <v>-12.2</v>
      </c>
      <c r="I32" s="25">
        <v>-13.2</v>
      </c>
      <c r="J32" s="25">
        <v>-15.7</v>
      </c>
      <c r="K32" s="23">
        <f t="shared" si="7"/>
        <v>-41.099999999999994</v>
      </c>
      <c r="L32" s="25">
        <v>-14.9</v>
      </c>
      <c r="M32" s="25">
        <v>-15.9</v>
      </c>
      <c r="N32" s="25">
        <v>-16.2</v>
      </c>
      <c r="O32" s="23">
        <f t="shared" si="8"/>
        <v>-47</v>
      </c>
      <c r="P32" s="25">
        <v>-17.600000000000001</v>
      </c>
      <c r="Q32" s="25"/>
      <c r="R32" s="25"/>
      <c r="S32" s="23">
        <f t="shared" si="9"/>
        <v>-17.600000000000001</v>
      </c>
      <c r="T32" s="23">
        <f t="shared" si="10"/>
        <v>-134.9</v>
      </c>
    </row>
    <row r="33" spans="3:18" x14ac:dyDescent="0.25">
      <c r="P33" s="7"/>
      <c r="R33" s="7"/>
    </row>
    <row r="34" spans="3:18" x14ac:dyDescent="0.25">
      <c r="C34" t="s">
        <v>18</v>
      </c>
      <c r="R34" s="7"/>
    </row>
    <row r="35" spans="3:18" x14ac:dyDescent="0.25">
      <c r="C35" t="s">
        <v>12</v>
      </c>
    </row>
    <row r="37" spans="3:18" x14ac:dyDescent="0.25">
      <c r="C37" t="s">
        <v>11</v>
      </c>
    </row>
    <row r="38" spans="3:18" x14ac:dyDescent="0.25">
      <c r="C38" t="s">
        <v>43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centr_gov</vt:lpstr>
      <vt:lpstr>social_sec</vt:lpstr>
      <vt:lpstr>local_gov</vt:lpstr>
      <vt:lpstr>general_gov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2023-11-30T15:31:13Z</dcterms:modified>
</cp:coreProperties>
</file>