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1C6207C5-F282-45B0-B82B-691DA94A165B}" xr6:coauthVersionLast="47" xr6:coauthVersionMax="47" xr10:uidLastSave="{00000000-0000-0000-0000-000000000000}"/>
  <bookViews>
    <workbookView xWindow="-30828" yWindow="-4140" windowWidth="30936" windowHeight="16896" xr2:uid="{00000000-000D-0000-FFFF-FFFF00000000}"/>
  </bookViews>
  <sheets>
    <sheet name="Guarantees" sheetId="8" r:id="rId1"/>
    <sheet name="Liabilities" sheetId="9" r:id="rId2"/>
    <sheet name="PPP" sheetId="6" r:id="rId3"/>
    <sheet name="NPL" sheetId="5" r:id="rId4"/>
    <sheet name="Capital" sheetId="7" r:id="rId5"/>
  </sheets>
  <definedNames>
    <definedName name="_xlnm._FilterDatabase" localSheetId="4" hidden="1">Capital!$B$15:$F$96</definedName>
    <definedName name="_xlnm._FilterDatabase" localSheetId="1" hidden="1">Liabilities!$C$18:$H$61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8" l="1"/>
  <c r="E13" i="8"/>
  <c r="G18" i="8"/>
  <c r="C14" i="5" l="1"/>
  <c r="C15" i="5"/>
  <c r="C16" i="5"/>
  <c r="C13" i="5"/>
  <c r="F15" i="9" l="1"/>
  <c r="E15" i="9"/>
  <c r="F87" i="7" l="1"/>
  <c r="F19" i="9" l="1"/>
  <c r="G19" i="9"/>
  <c r="E19" i="9"/>
  <c r="G13" i="8" l="1"/>
  <c r="G19" i="8"/>
  <c r="D37" i="9" l="1"/>
  <c r="D42" i="9"/>
  <c r="D49" i="9"/>
  <c r="D48" i="9"/>
  <c r="D43" i="9"/>
  <c r="D34" i="9"/>
  <c r="F33" i="7" l="1"/>
  <c r="D24" i="9" l="1"/>
  <c r="D23" i="9"/>
  <c r="F52" i="7" l="1"/>
  <c r="F67" i="7"/>
  <c r="F101" i="7"/>
  <c r="F102" i="7"/>
  <c r="F19" i="8" l="1"/>
  <c r="E19" i="8"/>
  <c r="D19" i="8"/>
  <c r="F13" i="8"/>
  <c r="D13" i="8"/>
  <c r="F85" i="7" l="1"/>
  <c r="F99" i="7" l="1"/>
  <c r="F100" i="7"/>
  <c r="F90" i="7"/>
  <c r="D21" i="9" l="1"/>
  <c r="D22" i="9"/>
  <c r="D25" i="9"/>
  <c r="D26" i="9"/>
  <c r="D27" i="9"/>
  <c r="D28" i="9"/>
  <c r="D29" i="9"/>
  <c r="D30" i="9"/>
  <c r="D32" i="9"/>
  <c r="D31" i="9"/>
  <c r="D33" i="9"/>
  <c r="D36" i="9"/>
  <c r="D35" i="9"/>
  <c r="D38" i="9"/>
  <c r="D40" i="9"/>
  <c r="D41" i="9"/>
  <c r="D45" i="9"/>
  <c r="D47" i="9"/>
  <c r="D46" i="9"/>
  <c r="D39" i="9"/>
  <c r="D44" i="9"/>
  <c r="D20" i="9"/>
  <c r="D18" i="9"/>
  <c r="F20" i="7" l="1"/>
  <c r="F44" i="7"/>
  <c r="F29" i="7"/>
  <c r="F62" i="7"/>
  <c r="F49" i="7"/>
  <c r="F46" i="7"/>
  <c r="F40" i="7"/>
  <c r="F78" i="7"/>
  <c r="F54" i="7"/>
  <c r="F81" i="7"/>
  <c r="F77" i="7"/>
  <c r="F76" i="7"/>
  <c r="F64" i="7"/>
  <c r="F84" i="7"/>
  <c r="F16" i="7"/>
  <c r="F82" i="7"/>
  <c r="F93" i="7"/>
  <c r="F89" i="7"/>
  <c r="F18" i="7"/>
  <c r="F23" i="7"/>
  <c r="F92" i="7"/>
  <c r="F91" i="7"/>
  <c r="F88" i="7"/>
  <c r="F19" i="7"/>
  <c r="F94" i="7"/>
  <c r="F56" i="7"/>
  <c r="F53" i="7"/>
  <c r="F48" i="7"/>
  <c r="F83" i="7"/>
  <c r="F57" i="7"/>
  <c r="F86" i="7"/>
  <c r="F51" i="7"/>
  <c r="F59" i="7"/>
  <c r="F69" i="7"/>
  <c r="F71" i="7"/>
  <c r="F63" i="7"/>
  <c r="F66" i="7"/>
  <c r="F21" i="7"/>
  <c r="F80" i="7"/>
  <c r="F73" i="7"/>
  <c r="F75" i="7"/>
  <c r="F72" i="7"/>
  <c r="F45" i="7"/>
  <c r="F74" i="7"/>
  <c r="F37" i="7"/>
  <c r="F96" i="7"/>
  <c r="F70" i="7"/>
  <c r="F17" i="7"/>
  <c r="F95" i="7"/>
  <c r="F32" i="7"/>
  <c r="F30" i="7"/>
  <c r="F31" i="7"/>
  <c r="F34" i="7"/>
  <c r="F35" i="7"/>
  <c r="F42" i="7"/>
  <c r="F41" i="7"/>
  <c r="F43" i="7"/>
  <c r="F39" i="7"/>
  <c r="F47" i="7"/>
  <c r="F55" i="7"/>
  <c r="F38" i="7"/>
  <c r="F24" i="7"/>
  <c r="F22" i="7"/>
  <c r="F25" i="7"/>
  <c r="F27" i="7"/>
  <c r="F36" i="7"/>
  <c r="F26" i="7"/>
  <c r="F58" i="7"/>
  <c r="F79" i="7"/>
  <c r="F65" i="7"/>
  <c r="F68" i="7"/>
  <c r="F60" i="7"/>
  <c r="F61" i="7"/>
  <c r="F50" i="7"/>
  <c r="F28" i="7"/>
  <c r="G15" i="9" l="1"/>
  <c r="D15" i="9"/>
  <c r="F16" i="6" l="1"/>
  <c r="F15" i="6"/>
  <c r="F17" i="6"/>
  <c r="F14" i="6" s="1"/>
  <c r="D17" i="6"/>
  <c r="C17" i="6" l="1"/>
  <c r="D14" i="6"/>
  <c r="D15" i="6"/>
  <c r="D16" i="6"/>
  <c r="C16" i="6" s="1"/>
</calcChain>
</file>

<file path=xl/sharedStrings.xml><?xml version="1.0" encoding="utf-8"?>
<sst xmlns="http://schemas.openxmlformats.org/spreadsheetml/2006/main" count="323" uniqueCount="196">
  <si>
    <t>Avaliku sektori äriühingute ja sihtasutuste/mittetulundusühingute bilansilised kohustused</t>
  </si>
  <si>
    <t>Liabilities of public corporations and non-profit organisations classified outside general government</t>
  </si>
  <si>
    <t>Info esitamine vastavuses Nõukogu Direktiiviga 2011/85/EL</t>
  </si>
  <si>
    <t>Presentation of data in accordance with CD 2011/85/EU</t>
  </si>
  <si>
    <t>Aasta/Period:</t>
  </si>
  <si>
    <t xml:space="preserve">Avaldatud/ Published: </t>
  </si>
  <si>
    <t>EUR mil; Tekkepõhise raamatupidamise andmetel/ Accrual basis data</t>
  </si>
  <si>
    <t>Kohustused kokku/ Total stock of liabilities</t>
  </si>
  <si>
    <t>millest alamsektori osa/ of which by controlling subsector</t>
  </si>
  <si>
    <t>Keskvalitsus/ central government</t>
  </si>
  <si>
    <t>Kohalik omavalitsus/ local government</t>
  </si>
  <si>
    <t>Sotsiaalkindlustusfondid/ social security funds</t>
  </si>
  <si>
    <t>Valitsussektori poolt kontrollitavate valitsussektorisse mittekuuluvate üksuste kohustused kokku/ Total outstanding liabilities of government controlled entities classified outside general government</t>
  </si>
  <si>
    <t>millest/of which:</t>
  </si>
  <si>
    <t>Finantssektorisse kuuluvate üksuste kohustused/ Liabilities of units involved in financial activities</t>
  </si>
  <si>
    <t>KredEx Krediidikindlustus AS</t>
  </si>
  <si>
    <t>Muudesse sektoritesse kuuluvate üksuste kohustused/ Liabilities of units involved in other activities</t>
  </si>
  <si>
    <t>Eesti Energia AS (grupp)</t>
  </si>
  <si>
    <t xml:space="preserve">Eesti Raudtee AS </t>
  </si>
  <si>
    <t>Tallinna Lennujaam AS (grupp)</t>
  </si>
  <si>
    <t>Lennuliiklusteeninduse AS</t>
  </si>
  <si>
    <t>Saarte Liinid AS</t>
  </si>
  <si>
    <t>Eesti Post AS (grupp)</t>
  </si>
  <si>
    <t>AS Levira (grupp)</t>
  </si>
  <si>
    <t>Eesti Loots AS</t>
  </si>
  <si>
    <t>Eesti Loto AS</t>
  </si>
  <si>
    <t>Järve Biopuhastus OÜ (grupp)</t>
  </si>
  <si>
    <t>AS Tartu Veevärk</t>
  </si>
  <si>
    <t>Pärnu Vesi AS</t>
  </si>
  <si>
    <t>Strantum OÜ</t>
  </si>
  <si>
    <t>Narva Vesi AS</t>
  </si>
  <si>
    <t>Paide Vesi AS</t>
  </si>
  <si>
    <t>Tallinna Soojus AS</t>
  </si>
  <si>
    <t>Viimsi Vesi AS</t>
  </si>
  <si>
    <t>Kuressaare Veevärk AS</t>
  </si>
  <si>
    <t>Rakvere Vesi AS</t>
  </si>
  <si>
    <t>AS Maardu Vesi</t>
  </si>
  <si>
    <t>Elveso AS</t>
  </si>
  <si>
    <t>Valga Vesi AS</t>
  </si>
  <si>
    <t>Võru Vesi AS</t>
  </si>
  <si>
    <t>Kuressaare Soojus AS</t>
  </si>
  <si>
    <t>Kuusalu Soojus OÜ</t>
  </si>
  <si>
    <t>SA Tallinna Teaduspark Tehnopol</t>
  </si>
  <si>
    <t>SA Tartu Teaduspark</t>
  </si>
  <si>
    <t>Notes:</t>
  </si>
  <si>
    <t>Andmed on esitatud bilansilises maksumuses ainult nende äriühingute/sihtasutuste/mittetulundusühingute kohta, kelle kohustused üksuse bilansis ületavad 0,01% SKP väärtusest.</t>
  </si>
  <si>
    <t>The table above includes only corporations/organisations reporting liabilities higher than 0,01% of GDP (in book value).</t>
  </si>
  <si>
    <t>Keskvalitsuse alamsektor hõlmab riigiraamatupidamiskohustuslasi (ministeeriumid koos allasutustega, põhiseaduslikud institutsioonid)</t>
  </si>
  <si>
    <t xml:space="preserve">Central government subsector consists of all state accounting entities (administrative departmets of the state, government agencies, constitutional institutions), </t>
  </si>
  <si>
    <t>Kohalike omavalituste alamsektor hõlmab kohaliku omavalitsuse üksusi ja nende valitseva mõju all olevaid valitsussektorisse kuuluvaid üksusi.</t>
  </si>
  <si>
    <t>Local government subsector consists of all local gevernment entities (administrative departmets of the local governments, local government agencies)</t>
  </si>
  <si>
    <t>and other accounting entities within government sector over which local governments have direct dominant influence.</t>
  </si>
  <si>
    <t>Sotsiaalkindlustusfondide alamsektor hõlmab Eesti Haigekassat ja Eesti Töötukassat.</t>
  </si>
  <si>
    <t>Social security subsector consists of Estonian Health Insurance Fund and Estonian Unemployment Insurance Fund.</t>
  </si>
  <si>
    <t>Valitsussektor koondab kõikide alamsektorite andmed (keskvalitsus, sotsiaalkindlustusfondid ja kohalike omavalitsuste alamsektor).</t>
  </si>
  <si>
    <t>General government sector comprises data from all subsectors (central government sector, local governement sector, social security funds).</t>
  </si>
  <si>
    <t>Andmete täielikkus: ülaltoodud tabel on koostatud valitsussektorisse kuuluvate üksuste poolt esitatud lõplike andmete põhjal, kõik üksused on aruanded esitanud.</t>
  </si>
  <si>
    <t>Completeness of data: the tabel above contains complete direct data from members of subsector, all members have presented their final reports.</t>
  </si>
  <si>
    <t>Ebatõenäoliselt laekuvad laenud</t>
  </si>
  <si>
    <t>Non-performing loans</t>
  </si>
  <si>
    <t>Kokku valitsussektor/ Total general government</t>
  </si>
  <si>
    <t>Aasta/Period</t>
  </si>
  <si>
    <t>Ebatõenäoliselt laekuvad laenud kokku/ Stock of non-performing loans</t>
  </si>
  <si>
    <t>Maksumus on esitatud nominaalväärtuses.</t>
  </si>
  <si>
    <t>Bilansivälised teenuste kontsessioonikokkulepped</t>
  </si>
  <si>
    <t xml:space="preserve">Off balance sheet PPPs </t>
  </si>
  <si>
    <t>Aasta/ Year</t>
  </si>
  <si>
    <t>All PPPs are presented on the balance sheet, therefore there are no off balance sheet PPPs.</t>
  </si>
  <si>
    <t>Valitsussektori osalus äriühingutes ja sihtasutustes/mittetulundusühingutes</t>
  </si>
  <si>
    <t>Participation of government in the capital of corporations/ non-profit organisations</t>
  </si>
  <si>
    <t>EUR mil</t>
  </si>
  <si>
    <t>Tekkepõhise raamatupidamise andmetel/ Accrual basis data</t>
  </si>
  <si>
    <t>Valitsussektori osa omakapitalis/ Government participation in the capital (%)</t>
  </si>
  <si>
    <t>Valitsussektori osa omakapitalis/ Government participation in the capital (EUR mil)</t>
  </si>
  <si>
    <t>Valitsussektori osaluse väärtus (% SKP-st)/ Value of government participation (in % of GDP)</t>
  </si>
  <si>
    <t>A. VALITSUSSEKTORI TÜTARETTEVÕTJAD/ PUBLIC CORPORATIONS</t>
  </si>
  <si>
    <t>Metrosert AS</t>
  </si>
  <si>
    <t>Eesti Keskkonnauuringute Keskus OÜ</t>
  </si>
  <si>
    <t>AS Vireen</t>
  </si>
  <si>
    <t>AS Emajõe Veevärk</t>
  </si>
  <si>
    <t>AS Matsalu Veevärk</t>
  </si>
  <si>
    <t>Saku Maja AS</t>
  </si>
  <si>
    <t>Põlva Vesi AS</t>
  </si>
  <si>
    <t>Haapsalu Veevärk AS</t>
  </si>
  <si>
    <t>Sillamäe Veevärk AS</t>
  </si>
  <si>
    <t>Kohila Maja OÜ</t>
  </si>
  <si>
    <t>OÜ Velko AV</t>
  </si>
  <si>
    <t>Kovek AS</t>
  </si>
  <si>
    <t>Tapa Vesi AS</t>
  </si>
  <si>
    <t xml:space="preserve">Kiili KVH OÜ </t>
  </si>
  <si>
    <t>OÜ Tõrva Veejõud</t>
  </si>
  <si>
    <t>Viljandi Veevärk AS</t>
  </si>
  <si>
    <t>Keila Vesi AS</t>
  </si>
  <si>
    <t>Sindi Vesi OÜ</t>
  </si>
  <si>
    <t>OÜ Kose Vesi</t>
  </si>
  <si>
    <t>Kärdla Veevärk AS</t>
  </si>
  <si>
    <t>Kadrina Soojus AS</t>
  </si>
  <si>
    <t>Loo Vesi OÜ</t>
  </si>
  <si>
    <t>OÜ Paikre</t>
  </si>
  <si>
    <t>Haljala Soojus AS</t>
  </si>
  <si>
    <t>Jõgeva Veevärk OÜ</t>
  </si>
  <si>
    <t>Mako AS</t>
  </si>
  <si>
    <t>Aseri Kommunaal OÜ</t>
  </si>
  <si>
    <t>OÜ Pandivere Vesi</t>
  </si>
  <si>
    <t>AS Lahevesi</t>
  </si>
  <si>
    <t>AS Tallinna Tööstuspargid</t>
  </si>
  <si>
    <t>Raven OÜ</t>
  </si>
  <si>
    <t>Võhma ELKO AS</t>
  </si>
  <si>
    <t>B. VALITSUSSEKTORI SIDUSÜKSUSED/ PRIVATE CORPORATIONS</t>
  </si>
  <si>
    <t>Tallinna Vesi AS</t>
  </si>
  <si>
    <t>Tallinna Jäätmete Taaskasutuskeskus AS</t>
  </si>
  <si>
    <t>Andmed on esitatud bilansilises maksumuses ainult nende äriühingute/sihtasutuste/mittetulundusühingute kohta, kelle valitsussektorile kuuluv osa omakapitalist bilansis ületab 0,01% SKP väärtusest.</t>
  </si>
  <si>
    <t>The table above includes only corporations/organisations where the value of government participation in the capital is higher than 0,01% of GDP individually (in book value).</t>
  </si>
  <si>
    <t>Valitsussektori tütarettevõtjatena käsitletakse üksusi, milles valitsussektor omab üle 50%. Sidusüksustena käsitletakse üksusi, milles valitsussektori osalus on 20-50%. Vähemusosaluste (alla 20%) kohta detailset infot ei koguta.</t>
  </si>
  <si>
    <t>Valitsussektorisse mittekuuluvatele üksustele antud garantiid</t>
  </si>
  <si>
    <t>Guarantees provided to units classified outside general government</t>
  </si>
  <si>
    <t>Antud garantiid/ Outstanding amount of guarantees</t>
  </si>
  <si>
    <t>Valitsussektor kokku/ Total General Government</t>
  </si>
  <si>
    <t>Garantiid kokku/ Total stock of guarantees</t>
  </si>
  <si>
    <t>millest avaliku sektori äriühingutele/ of which public corporations</t>
  </si>
  <si>
    <t>Standardiseeritud garantiid/ Standardised guarantees</t>
  </si>
  <si>
    <t>Keskvalitsus/ Central Government</t>
  </si>
  <si>
    <t>Guarantees presented in table do not include government guarantees issued within the guarantee mechanism under the Framework Agreement of the European Financial Stability Facility (EFSF).</t>
  </si>
  <si>
    <t>Antud garantiid Euroopa Finantsstabiilsuse Fondile (EFSF)</t>
  </si>
  <si>
    <t>Government guarantees issued to EFSF</t>
  </si>
  <si>
    <t>Ühekordsed garantiid/ One-off guarantees</t>
  </si>
  <si>
    <t>Student loan guarantees (provided by state); mortgage loan, apartment building renovation loan and business loan guarantees (provided by SA Kredex) are classified as standardised guarantees.</t>
  </si>
  <si>
    <t>Estonia Spa Hotels AS</t>
  </si>
  <si>
    <t>Ramsi VK OÜ</t>
  </si>
  <si>
    <t>Andmed on esitatud ainult väljapoole valitsussektorit antud garantiide kohta.</t>
  </si>
  <si>
    <t>millest alamsektori osa/ of which by government subsector</t>
  </si>
  <si>
    <t>Elering AS (grupp)</t>
  </si>
  <si>
    <t>"Public corporations" section in the table consists of units with government participation over 50% (subsidiaries). "Private corporations" section presents units with government participation between 20 and 50% (related entities). Information on lower participation (below 20%) is not collected.</t>
  </si>
  <si>
    <t>millest kahjumis olevad muude sektorite üksused/ of which loss-making non-financial units</t>
  </si>
  <si>
    <t>ja avalik-õiguslikke juriidilisi isikuid ning nende poolt asutatud valitsussektorisse kuuluvaid üksusi (v.a Eesti Haigekassa ja Eesti Töötukassa).</t>
  </si>
  <si>
    <t>other legal persons in public law and accounting entities within government sector over which abovementioned entities have direct dominant influence (excluding Estonian Health Insurance Fund and Estonian Unemployment Insurance Fund).</t>
  </si>
  <si>
    <t>Saarde Kommunaal OÜ</t>
  </si>
  <si>
    <t>Valuation in nominal value based on the actual data from balance sheets.</t>
  </si>
  <si>
    <t>Riigi alamsektori kohta andmeid ei esitata, sest Eestis puudub statistika reeglitele vastav riigi alamsektori tasand (liidumaa/osariigi tasand).</t>
  </si>
  <si>
    <t xml:space="preserve">Kohalike omavalituste alamsektor hõlmab kohaliku omavalitsuse üksusi ja nende valitseva mõju all olevaid valitsussektorisse kuuluvaid üksusi. </t>
  </si>
  <si>
    <t>Kohaliku omavalitsuse alamsektori kohta ei ole andmeid esitatud, sest nende poolt ei ole antud garantiisid Nõukogu Direktiivi 2011/85/EL mõttes.</t>
  </si>
  <si>
    <t>Data for local government subsector is not presented in the guarantees table as no guarantees have been provided by the units of subsector in the context of the CD 2011/85/EU.</t>
  </si>
  <si>
    <t>Riigimetsa Majandamise Keskus</t>
  </si>
  <si>
    <t>Nordic Aviation Group AS (grupp)</t>
  </si>
  <si>
    <t>Transpordi Varahaldus OÜ</t>
  </si>
  <si>
    <t>Osaliselt omatava üksuse kohustused on kajastatud proportsionaalselt omatava osalusega.</t>
  </si>
  <si>
    <t xml:space="preserve">Data for state government subsector is not presented as Estonia is lacking the state government level as defined in ESA 95. </t>
  </si>
  <si>
    <t>Türi Linnavara OÜ</t>
  </si>
  <si>
    <t>Otepää Veevärk AS</t>
  </si>
  <si>
    <t>Üksuste hulka on arvatud ka Riigimetsa Majandamise Keskus, mille õiguslikuks vormiks on riigitulundusasutus (kuulub 100% riigile).</t>
  </si>
  <si>
    <t>State Forest Management Centre which by legal form is a profit-making state agency is included in this table (100% owned by state).</t>
  </si>
  <si>
    <t>(2018)</t>
  </si>
  <si>
    <t>Attarat Mining Co BV, Attarat Power Holding Co BV (grupp), Attarat Operation &amp; Maintenance Co BV (Holland)</t>
  </si>
  <si>
    <t>Valitsussektori osalus (%)</t>
  </si>
  <si>
    <t>Ülejäänud üksusi (välja arvatud selles punktis nimetatud) omab valitsussektor 100%-liselt.</t>
  </si>
  <si>
    <t xml:space="preserve">Tabelis esitatud üksustest on valitsussektori osalises omanduses järgmised üksused: </t>
  </si>
  <si>
    <t>Participation of government sector (%)</t>
  </si>
  <si>
    <t xml:space="preserve">Other entities (except for the abovementioned five) are 100% owned by government sector. </t>
  </si>
  <si>
    <t>The information on guarantees is provided only to entities classified outside general government.</t>
  </si>
  <si>
    <t>Of all the entities in the table are partially owned by government sector:</t>
  </si>
  <si>
    <t>For the entities partially owned by general government, only the part of liabilities corresponding to the government participation are taken into account.</t>
  </si>
  <si>
    <t>SA Järvselja Õppe- ja Katsemetskond</t>
  </si>
  <si>
    <t>(2019)</t>
  </si>
  <si>
    <t xml:space="preserve">Standardiseeritud garantiide all on kajastatud õppelaenude garanteerimine riigi poolt ning Kredexi antavad ettevõtluslaenude, kortermajade renoveerimise ja eluasemelaenude garantiid. 2019.a klassifitseeriti valitsussektorisse Maaelu Edendamise SA, </t>
  </si>
  <si>
    <t>Since 2019 standardised guarantees include guarantees issued by Rural Development Foundation to secure debt liabilities for farmers and other entrepreneurs in rural areas.</t>
  </si>
  <si>
    <t>Orica Eesti OÜ (Eesti, Holland)</t>
  </si>
  <si>
    <t>SA Tallinna Hambapolikliinik</t>
  </si>
  <si>
    <t>SA Tallinna Lauluväljak</t>
  </si>
  <si>
    <t>AS Järva Haldus</t>
  </si>
  <si>
    <t>Kehtna Vesi OÜ</t>
  </si>
  <si>
    <t>OÜ Kroodi Vesi</t>
  </si>
  <si>
    <t>Rakvere Soojus AS</t>
  </si>
  <si>
    <t>Completeness of data: the table above contains complete direct data from members of subsector, all members have presented their final reports.</t>
  </si>
  <si>
    <t>mille tulemusel kajastuvad standardiseeritud garantiide hulgas ka selle sihtasutuse poolt antud käendused maaettevõtjatele.</t>
  </si>
  <si>
    <t>Muudetud/ Updated:</t>
  </si>
  <si>
    <t>Bilansivälised kontsessioonilepingud puuduvad, raamatupidamises on kõik kajastatud bilansis.</t>
  </si>
  <si>
    <t>Due to statistical requirements the concession contracts, which are included in the balance sheet, are presented in the table above.</t>
  </si>
  <si>
    <t>Lepingu kohandatud bilansiline maksumus/ Adjusted capital value</t>
  </si>
  <si>
    <t>Statistika nõuetest tulenevalt on siin tabelis esitatud bilansis kajastatud kontsessioonilepingud, mis on Statistikaameti poolt kohandatud ESA 2010 reeglite järgi.</t>
  </si>
  <si>
    <t>The calculations are made by Statistics Estonia based on ESA 2010 rules.</t>
  </si>
  <si>
    <t>(2020)</t>
  </si>
  <si>
    <t>Põlva Soojus AS</t>
  </si>
  <si>
    <t>Haapsalu Linna Spordibaasid OÜ</t>
  </si>
  <si>
    <t>Kokku</t>
  </si>
  <si>
    <t>September/ September 2022</t>
  </si>
  <si>
    <t>(2021)</t>
  </si>
  <si>
    <t>AS Operail (grupp)</t>
  </si>
  <si>
    <t>0,01% SKP-st = 3,144 miljonit eurot (2021; Statistikaameti andmetel; jooksevhindades)</t>
  </si>
  <si>
    <t>0,01% of GDP = 3,144 mln eur (2021; issued by Statistics Estonia; at current prices)</t>
  </si>
  <si>
    <t>SKP jooksevhindades/ GDP at current prices 2021</t>
  </si>
  <si>
    <t>September / September 2022</t>
  </si>
  <si>
    <t>Põltsamaa Vesi OÜ</t>
  </si>
  <si>
    <t>Rapla Vesi AS</t>
  </si>
  <si>
    <t>Tallinna Sadam AS (grupp, ilma TS Laevad OÜga)</t>
  </si>
  <si>
    <t>Perioodi 2018-2021 antud garantiisid on vähendatud Euroopa Finantsstabiilsuse Fondile (EFSF) antud garantiide võrra.</t>
  </si>
  <si>
    <t>Tallinna Sadam AS (grupp)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</si>
</sst>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  <charset val="186"/>
    </font>
    <font>
      <sz val="11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  <charset val="186"/>
    </font>
    <font>
      <sz val="11"/>
      <color theme="1"/>
      <name val="Calibri"/>
      <family val="2"/>
      <charset val="186"/>
    </font>
    <font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9"/>
      <color theme="1"/>
      <name val="Calibri"/>
      <family val="2"/>
      <charset val="186"/>
      <scheme val="minor"/>
    </font>
    <font>
      <sz val="9"/>
      <name val="Calibri"/>
      <family val="2"/>
      <scheme val="minor"/>
    </font>
    <font>
      <sz val="9"/>
      <name val="Calibri"/>
      <family val="2"/>
      <charset val="186"/>
      <scheme val="minor"/>
    </font>
    <font>
      <sz val="8"/>
      <name val="Arial"/>
      <family val="2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3" fillId="0" borderId="0"/>
    <xf numFmtId="0" fontId="18" fillId="0" borderId="0"/>
    <xf numFmtId="0" fontId="19" fillId="0" borderId="0" applyFill="0" applyProtection="0">
      <alignment vertical="top"/>
    </xf>
    <xf numFmtId="0" fontId="13" fillId="0" borderId="0"/>
  </cellStyleXfs>
  <cellXfs count="117">
    <xf numFmtId="0" fontId="0" fillId="0" borderId="0" xfId="0"/>
    <xf numFmtId="0" fontId="6" fillId="0" borderId="0" xfId="0" applyFont="1"/>
    <xf numFmtId="0" fontId="7" fillId="0" borderId="0" xfId="0" applyFont="1"/>
    <xf numFmtId="0" fontId="0" fillId="0" borderId="0" xfId="0" applyFont="1"/>
    <xf numFmtId="14" fontId="10" fillId="0" borderId="0" xfId="0" applyNumberFormat="1" applyFont="1"/>
    <xf numFmtId="164" fontId="7" fillId="2" borderId="1" xfId="0" applyNumberFormat="1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/>
    <xf numFmtId="164" fontId="6" fillId="0" borderId="1" xfId="0" applyNumberFormat="1" applyFont="1" applyFill="1" applyBorder="1"/>
    <xf numFmtId="0" fontId="6" fillId="0" borderId="7" xfId="0" applyFont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14" fillId="0" borderId="1" xfId="1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15" fillId="0" borderId="3" xfId="1" applyFont="1" applyFill="1" applyBorder="1" applyAlignment="1">
      <alignment wrapText="1"/>
    </xf>
    <xf numFmtId="0" fontId="6" fillId="0" borderId="7" xfId="0" applyFont="1" applyBorder="1"/>
    <xf numFmtId="0" fontId="6" fillId="0" borderId="2" xfId="0" applyFont="1" applyBorder="1"/>
    <xf numFmtId="164" fontId="6" fillId="0" borderId="0" xfId="0" applyNumberFormat="1" applyFont="1" applyFill="1" applyBorder="1" applyAlignment="1">
      <alignment horizontal="center"/>
    </xf>
    <xf numFmtId="0" fontId="16" fillId="0" borderId="0" xfId="0" applyFont="1"/>
    <xf numFmtId="0" fontId="5" fillId="0" borderId="1" xfId="0" applyFont="1" applyBorder="1"/>
    <xf numFmtId="0" fontId="17" fillId="0" borderId="0" xfId="0" applyFont="1" applyFill="1" applyBorder="1" applyAlignment="1">
      <alignment horizontal="left" wrapText="1"/>
    </xf>
    <xf numFmtId="0" fontId="17" fillId="0" borderId="0" xfId="0" applyFont="1" applyFill="1" applyBorder="1" applyAlignment="1">
      <alignment horizontal="left"/>
    </xf>
    <xf numFmtId="0" fontId="0" fillId="0" borderId="1" xfId="0" applyBorder="1"/>
    <xf numFmtId="0" fontId="6" fillId="0" borderId="0" xfId="0" applyFont="1" applyAlignment="1">
      <alignment horizontal="right"/>
    </xf>
    <xf numFmtId="0" fontId="16" fillId="0" borderId="0" xfId="0" applyFont="1" applyFill="1"/>
    <xf numFmtId="14" fontId="9" fillId="0" borderId="0" xfId="0" applyNumberFormat="1" applyFont="1"/>
    <xf numFmtId="164" fontId="11" fillId="0" borderId="6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12" fillId="0" borderId="3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4" fillId="0" borderId="1" xfId="0" applyFont="1" applyBorder="1"/>
    <xf numFmtId="49" fontId="9" fillId="0" borderId="0" xfId="0" applyNumberFormat="1" applyFont="1" applyAlignment="1">
      <alignment horizontal="center"/>
    </xf>
    <xf numFmtId="0" fontId="14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/>
    <xf numFmtId="0" fontId="5" fillId="0" borderId="6" xfId="0" applyFont="1" applyFill="1" applyBorder="1" applyAlignment="1">
      <alignment horizontal="right"/>
    </xf>
    <xf numFmtId="164" fontId="12" fillId="0" borderId="1" xfId="0" applyNumberFormat="1" applyFont="1" applyFill="1" applyBorder="1" applyAlignment="1">
      <alignment horizontal="center" wrapText="1"/>
    </xf>
    <xf numFmtId="10" fontId="0" fillId="0" borderId="0" xfId="0" applyNumberFormat="1" applyFont="1"/>
    <xf numFmtId="0" fontId="14" fillId="0" borderId="1" xfId="0" applyNumberFormat="1" applyFont="1" applyFill="1" applyBorder="1" applyAlignment="1">
      <alignment horizontal="center"/>
    </xf>
    <xf numFmtId="0" fontId="14" fillId="0" borderId="1" xfId="0" applyNumberFormat="1" applyFont="1" applyFill="1" applyBorder="1" applyAlignment="1" applyProtection="1"/>
    <xf numFmtId="164" fontId="14" fillId="0" borderId="1" xfId="0" applyNumberFormat="1" applyFont="1" applyFill="1" applyBorder="1" applyAlignment="1" applyProtection="1">
      <alignment horizontal="center"/>
    </xf>
    <xf numFmtId="164" fontId="12" fillId="2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15" fillId="0" borderId="5" xfId="1" applyFont="1" applyFill="1" applyBorder="1" applyAlignment="1">
      <alignment wrapText="1"/>
    </xf>
    <xf numFmtId="49" fontId="6" fillId="0" borderId="0" xfId="0" applyNumberFormat="1" applyFont="1" applyFill="1" applyAlignment="1">
      <alignment horizontal="right" wrapText="1"/>
    </xf>
    <xf numFmtId="4" fontId="8" fillId="0" borderId="0" xfId="3" applyNumberFormat="1" applyFont="1" applyFill="1" applyAlignment="1" applyProtection="1"/>
    <xf numFmtId="0" fontId="0" fillId="0" borderId="0" xfId="0" applyFill="1"/>
    <xf numFmtId="164" fontId="5" fillId="0" borderId="1" xfId="0" applyNumberFormat="1" applyFont="1" applyFill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vertical="center"/>
    </xf>
    <xf numFmtId="164" fontId="6" fillId="0" borderId="3" xfId="0" applyNumberFormat="1" applyFont="1" applyFill="1" applyBorder="1" applyAlignment="1">
      <alignment horizontal="left"/>
    </xf>
    <xf numFmtId="164" fontId="6" fillId="0" borderId="5" xfId="0" applyNumberFormat="1" applyFont="1" applyFill="1" applyBorder="1" applyAlignment="1">
      <alignment horizontal="left"/>
    </xf>
    <xf numFmtId="164" fontId="7" fillId="0" borderId="5" xfId="0" applyNumberFormat="1" applyFont="1" applyFill="1" applyBorder="1" applyAlignment="1">
      <alignment horizontal="left" wrapText="1"/>
    </xf>
    <xf numFmtId="164" fontId="12" fillId="0" borderId="3" xfId="0" applyNumberFormat="1" applyFont="1" applyFill="1" applyBorder="1" applyAlignment="1">
      <alignment horizontal="left"/>
    </xf>
    <xf numFmtId="164" fontId="12" fillId="0" borderId="5" xfId="0" applyNumberFormat="1" applyFont="1" applyFill="1" applyBorder="1" applyAlignment="1">
      <alignment horizontal="left"/>
    </xf>
    <xf numFmtId="0" fontId="11" fillId="2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12" fillId="0" borderId="3" xfId="0" applyFont="1" applyBorder="1" applyAlignment="1">
      <alignment horizontal="left" wrapText="1"/>
    </xf>
    <xf numFmtId="49" fontId="0" fillId="0" borderId="0" xfId="0" applyNumberFormat="1" applyFill="1" applyAlignment="1">
      <alignment horizontal="right"/>
    </xf>
    <xf numFmtId="164" fontId="0" fillId="0" borderId="0" xfId="0" applyNumberFormat="1" applyAlignment="1">
      <alignment horizontal="center"/>
    </xf>
    <xf numFmtId="0" fontId="21" fillId="0" borderId="0" xfId="0" applyFont="1" applyFill="1" applyBorder="1" applyAlignment="1"/>
    <xf numFmtId="4" fontId="2" fillId="0" borderId="1" xfId="0" applyNumberFormat="1" applyFont="1" applyFill="1" applyBorder="1" applyAlignment="1">
      <alignment horizontal="center"/>
    </xf>
    <xf numFmtId="165" fontId="14" fillId="0" borderId="1" xfId="0" applyNumberFormat="1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65" fontId="0" fillId="0" borderId="0" xfId="0" applyNumberFormat="1"/>
    <xf numFmtId="164" fontId="7" fillId="0" borderId="3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14" fontId="9" fillId="0" borderId="0" xfId="0" applyNumberFormat="1" applyFont="1" applyFill="1"/>
    <xf numFmtId="0" fontId="1" fillId="0" borderId="1" xfId="0" applyFont="1" applyFill="1" applyBorder="1" applyAlignment="1">
      <alignment horizontal="center"/>
    </xf>
    <xf numFmtId="0" fontId="16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8" fillId="0" borderId="0" xfId="0" applyNumberFormat="1" applyFont="1" applyFill="1" applyAlignment="1">
      <alignment horizontal="left"/>
    </xf>
    <xf numFmtId="0" fontId="12" fillId="0" borderId="3" xfId="0" applyFont="1" applyBorder="1" applyAlignment="1">
      <alignment horizontal="left" wrapText="1"/>
    </xf>
    <xf numFmtId="0" fontId="11" fillId="2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wrapText="1"/>
    </xf>
    <xf numFmtId="0" fontId="0" fillId="0" borderId="0" xfId="0" quotePrefix="1" applyAlignment="1">
      <alignment horizontal="right"/>
    </xf>
    <xf numFmtId="0" fontId="6" fillId="0" borderId="3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12" fillId="0" borderId="3" xfId="0" applyFont="1" applyBorder="1" applyAlignment="1">
      <alignment horizontal="left" wrapText="1"/>
    </xf>
    <xf numFmtId="0" fontId="0" fillId="0" borderId="7" xfId="0" applyFont="1" applyBorder="1"/>
    <xf numFmtId="0" fontId="11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wrapText="1"/>
    </xf>
    <xf numFmtId="14" fontId="8" fillId="0" borderId="0" xfId="0" applyNumberFormat="1" applyFont="1"/>
    <xf numFmtId="0" fontId="11" fillId="2" borderId="9" xfId="0" applyFont="1" applyFill="1" applyBorder="1" applyAlignment="1">
      <alignment horizontal="left" vertical="center"/>
    </xf>
    <xf numFmtId="0" fontId="12" fillId="0" borderId="3" xfId="0" applyFont="1" applyBorder="1" applyAlignment="1">
      <alignment horizontal="left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0" fontId="24" fillId="0" borderId="1" xfId="0" applyFont="1" applyBorder="1"/>
    <xf numFmtId="0" fontId="24" fillId="0" borderId="1" xfId="0" applyFont="1" applyBorder="1" applyAlignment="1">
      <alignment wrapText="1"/>
    </xf>
    <xf numFmtId="1" fontId="24" fillId="0" borderId="1" xfId="0" applyNumberFormat="1" applyFont="1" applyBorder="1"/>
    <xf numFmtId="0" fontId="24" fillId="0" borderId="1" xfId="0" applyFont="1" applyBorder="1" applyAlignment="1">
      <alignment horizontal="left"/>
    </xf>
    <xf numFmtId="49" fontId="24" fillId="0" borderId="1" xfId="0" applyNumberFormat="1" applyFont="1" applyBorder="1" applyAlignment="1">
      <alignment horizontal="left"/>
    </xf>
    <xf numFmtId="49" fontId="23" fillId="0" borderId="1" xfId="0" applyNumberFormat="1" applyFont="1" applyBorder="1" applyAlignment="1">
      <alignment horizontal="left"/>
    </xf>
    <xf numFmtId="0" fontId="24" fillId="0" borderId="3" xfId="0" applyFont="1" applyBorder="1"/>
    <xf numFmtId="1" fontId="24" fillId="0" borderId="3" xfId="0" applyNumberFormat="1" applyFont="1" applyBorder="1"/>
    <xf numFmtId="0" fontId="23" fillId="0" borderId="3" xfId="0" applyFont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wrapText="1"/>
    </xf>
    <xf numFmtId="0" fontId="0" fillId="0" borderId="5" xfId="0" applyBorder="1"/>
    <xf numFmtId="0" fontId="6" fillId="0" borderId="3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3 2" xfId="4" xr:uid="{00000000-0005-0000-0000-000003000000}"/>
    <cellStyle name="Normal 4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G62"/>
  <sheetViews>
    <sheetView tabSelected="1" workbookViewId="0">
      <selection activeCell="H17" sqref="H17"/>
    </sheetView>
  </sheetViews>
  <sheetFormatPr defaultRowHeight="15" x14ac:dyDescent="0.25"/>
  <cols>
    <col min="1" max="1" width="8.5703125" customWidth="1"/>
    <col min="2" max="2" width="8.42578125" customWidth="1"/>
    <col min="3" max="3" width="47" customWidth="1"/>
  </cols>
  <sheetData>
    <row r="1" spans="2:7" x14ac:dyDescent="0.25">
      <c r="E1" s="51"/>
    </row>
    <row r="2" spans="2:7" x14ac:dyDescent="0.25">
      <c r="B2" s="2" t="s">
        <v>114</v>
      </c>
      <c r="C2" s="1"/>
    </row>
    <row r="3" spans="2:7" x14ac:dyDescent="0.25">
      <c r="B3" s="2" t="s">
        <v>115</v>
      </c>
      <c r="C3" s="1"/>
    </row>
    <row r="4" spans="2:7" x14ac:dyDescent="0.25">
      <c r="B4" s="1"/>
      <c r="C4" s="1"/>
    </row>
    <row r="5" spans="2:7" x14ac:dyDescent="0.25">
      <c r="B5" s="1" t="s">
        <v>2</v>
      </c>
      <c r="C5" s="1"/>
    </row>
    <row r="6" spans="2:7" x14ac:dyDescent="0.25">
      <c r="B6" s="1" t="s">
        <v>3</v>
      </c>
      <c r="C6" s="1"/>
    </row>
    <row r="7" spans="2:7" x14ac:dyDescent="0.25">
      <c r="B7" s="1"/>
      <c r="C7" s="1"/>
    </row>
    <row r="8" spans="2:7" x14ac:dyDescent="0.25">
      <c r="B8" s="1" t="s">
        <v>5</v>
      </c>
      <c r="C8" s="4"/>
      <c r="D8" s="91" t="s">
        <v>184</v>
      </c>
    </row>
    <row r="9" spans="2:7" x14ac:dyDescent="0.25">
      <c r="B9" s="1"/>
      <c r="C9" s="1"/>
    </row>
    <row r="10" spans="2:7" x14ac:dyDescent="0.25">
      <c r="B10" s="1" t="s">
        <v>6</v>
      </c>
      <c r="C10" s="1"/>
    </row>
    <row r="11" spans="2:7" ht="27.95" customHeight="1" x14ac:dyDescent="0.25">
      <c r="B11" s="92" t="s">
        <v>116</v>
      </c>
      <c r="C11" s="60"/>
      <c r="D11" s="81">
        <v>2018</v>
      </c>
      <c r="E11" s="81">
        <v>2019</v>
      </c>
      <c r="F11" s="70">
        <v>2020</v>
      </c>
      <c r="G11" s="88">
        <v>2021</v>
      </c>
    </row>
    <row r="12" spans="2:7" x14ac:dyDescent="0.25">
      <c r="B12" s="61"/>
      <c r="C12" s="62"/>
      <c r="D12" s="71"/>
      <c r="E12" s="71"/>
      <c r="F12" s="71"/>
      <c r="G12" s="89"/>
    </row>
    <row r="13" spans="2:7" ht="15" customHeight="1" x14ac:dyDescent="0.25">
      <c r="B13" s="73" t="s">
        <v>117</v>
      </c>
      <c r="C13" s="57"/>
      <c r="D13" s="27">
        <f>D15+D18</f>
        <v>402.8</v>
      </c>
      <c r="E13" s="27">
        <f>E15+E18</f>
        <v>386.29999999999995</v>
      </c>
      <c r="F13" s="27">
        <f>F15+F18</f>
        <v>551.70000000000005</v>
      </c>
      <c r="G13" s="27">
        <f t="shared" ref="G13" si="0">G15+G18</f>
        <v>535.6</v>
      </c>
    </row>
    <row r="14" spans="2:7" x14ac:dyDescent="0.25">
      <c r="B14" s="58" t="s">
        <v>125</v>
      </c>
      <c r="C14" s="59"/>
      <c r="D14" s="28"/>
      <c r="E14" s="28"/>
      <c r="F14" s="28"/>
      <c r="G14" s="28"/>
    </row>
    <row r="15" spans="2:7" x14ac:dyDescent="0.25">
      <c r="B15" s="23"/>
      <c r="C15" s="23" t="s">
        <v>118</v>
      </c>
      <c r="D15" s="28">
        <v>2.5</v>
      </c>
      <c r="E15" s="28">
        <v>0.9</v>
      </c>
      <c r="F15" s="28">
        <f>49.7</f>
        <v>49.7</v>
      </c>
      <c r="G15" s="28">
        <v>49.8</v>
      </c>
    </row>
    <row r="16" spans="2:7" ht="30" x14ac:dyDescent="0.25">
      <c r="B16" s="23"/>
      <c r="C16" s="29" t="s">
        <v>119</v>
      </c>
      <c r="D16" s="28">
        <v>0</v>
      </c>
      <c r="E16" s="28">
        <v>0</v>
      </c>
      <c r="F16" s="28">
        <v>0</v>
      </c>
      <c r="G16" s="28">
        <v>0</v>
      </c>
    </row>
    <row r="17" spans="1:7" x14ac:dyDescent="0.25">
      <c r="B17" s="32" t="s">
        <v>120</v>
      </c>
      <c r="C17" s="23"/>
      <c r="D17" s="28"/>
      <c r="E17" s="28"/>
      <c r="F17" s="28"/>
      <c r="G17" s="28"/>
    </row>
    <row r="18" spans="1:7" x14ac:dyDescent="0.25">
      <c r="B18" s="23"/>
      <c r="C18" s="23" t="s">
        <v>118</v>
      </c>
      <c r="D18" s="28">
        <v>400.3</v>
      </c>
      <c r="E18" s="28">
        <v>385.4</v>
      </c>
      <c r="F18" s="28">
        <v>502</v>
      </c>
      <c r="G18" s="28">
        <f>456.1+29.7</f>
        <v>485.8</v>
      </c>
    </row>
    <row r="19" spans="1:7" x14ac:dyDescent="0.25">
      <c r="B19" s="20" t="s">
        <v>121</v>
      </c>
      <c r="C19" s="23"/>
      <c r="D19" s="52">
        <f>D21+D24</f>
        <v>402.8</v>
      </c>
      <c r="E19" s="52">
        <f>E21+E24</f>
        <v>386.29999999999995</v>
      </c>
      <c r="F19" s="52">
        <f>F21+F24</f>
        <v>551.70000000000005</v>
      </c>
      <c r="G19" s="52">
        <f t="shared" ref="G19" si="1">G21+G24</f>
        <v>535.6</v>
      </c>
    </row>
    <row r="20" spans="1:7" x14ac:dyDescent="0.25">
      <c r="B20" s="55" t="s">
        <v>125</v>
      </c>
      <c r="C20" s="56"/>
      <c r="D20" s="28"/>
      <c r="E20" s="28"/>
      <c r="F20" s="28"/>
      <c r="G20" s="28"/>
    </row>
    <row r="21" spans="1:7" x14ac:dyDescent="0.25">
      <c r="B21" s="23"/>
      <c r="C21" s="23" t="s">
        <v>118</v>
      </c>
      <c r="D21" s="28">
        <v>2.5</v>
      </c>
      <c r="E21" s="28">
        <v>0.9</v>
      </c>
      <c r="F21" s="28">
        <v>49.7</v>
      </c>
      <c r="G21" s="28">
        <v>49.8</v>
      </c>
    </row>
    <row r="22" spans="1:7" ht="30" x14ac:dyDescent="0.25">
      <c r="B22" s="23"/>
      <c r="C22" s="29" t="s">
        <v>119</v>
      </c>
      <c r="D22" s="28">
        <v>0</v>
      </c>
      <c r="E22" s="28">
        <v>0</v>
      </c>
      <c r="F22" s="28">
        <v>0</v>
      </c>
      <c r="G22" s="28">
        <v>0</v>
      </c>
    </row>
    <row r="23" spans="1:7" x14ac:dyDescent="0.25">
      <c r="B23" s="23" t="s">
        <v>120</v>
      </c>
      <c r="C23" s="23"/>
      <c r="D23" s="28"/>
      <c r="E23" s="28"/>
      <c r="F23" s="28"/>
      <c r="G23" s="28"/>
    </row>
    <row r="24" spans="1:7" x14ac:dyDescent="0.25">
      <c r="B24" s="23"/>
      <c r="C24" s="23" t="s">
        <v>118</v>
      </c>
      <c r="D24" s="28">
        <v>400.3</v>
      </c>
      <c r="E24" s="28">
        <v>385.4</v>
      </c>
      <c r="F24" s="28">
        <v>502</v>
      </c>
      <c r="G24" s="28">
        <v>485.8</v>
      </c>
    </row>
    <row r="26" spans="1:7" x14ac:dyDescent="0.25">
      <c r="A26" s="19"/>
      <c r="B26" s="21" t="s">
        <v>44</v>
      </c>
    </row>
    <row r="27" spans="1:7" x14ac:dyDescent="0.25">
      <c r="A27" s="19">
        <v>1</v>
      </c>
      <c r="B27" s="22" t="s">
        <v>194</v>
      </c>
    </row>
    <row r="28" spans="1:7" x14ac:dyDescent="0.25">
      <c r="A28" s="19"/>
      <c r="B28" s="22" t="s">
        <v>122</v>
      </c>
    </row>
    <row r="29" spans="1:7" x14ac:dyDescent="0.25">
      <c r="A29" s="19"/>
      <c r="B29" s="22"/>
    </row>
    <row r="30" spans="1:7" x14ac:dyDescent="0.25">
      <c r="A30" s="19"/>
      <c r="B30" s="22"/>
    </row>
    <row r="31" spans="1:7" x14ac:dyDescent="0.25">
      <c r="A31" s="19"/>
      <c r="B31" s="22"/>
    </row>
    <row r="32" spans="1:7" x14ac:dyDescent="0.25">
      <c r="A32" s="19"/>
      <c r="B32" s="22" t="s">
        <v>123</v>
      </c>
      <c r="D32" s="72">
        <v>1543</v>
      </c>
      <c r="E32" s="83" t="s">
        <v>185</v>
      </c>
    </row>
    <row r="33" spans="1:5" x14ac:dyDescent="0.25">
      <c r="A33" s="19"/>
      <c r="B33" s="22" t="s">
        <v>124</v>
      </c>
      <c r="D33" s="72">
        <v>1543</v>
      </c>
      <c r="E33" s="83" t="s">
        <v>180</v>
      </c>
    </row>
    <row r="34" spans="1:5" x14ac:dyDescent="0.25">
      <c r="A34" s="19"/>
      <c r="B34" s="22"/>
      <c r="D34" s="72">
        <v>1543</v>
      </c>
      <c r="E34" s="65" t="s">
        <v>162</v>
      </c>
    </row>
    <row r="35" spans="1:5" x14ac:dyDescent="0.25">
      <c r="A35" s="19"/>
      <c r="B35" s="22"/>
      <c r="D35">
        <v>1540.2</v>
      </c>
      <c r="E35" s="65" t="s">
        <v>151</v>
      </c>
    </row>
    <row r="37" spans="1:5" x14ac:dyDescent="0.25">
      <c r="A37">
        <v>2</v>
      </c>
      <c r="B37" s="22" t="s">
        <v>163</v>
      </c>
    </row>
    <row r="38" spans="1:5" x14ac:dyDescent="0.25">
      <c r="B38" s="22" t="s">
        <v>173</v>
      </c>
    </row>
    <row r="39" spans="1:5" x14ac:dyDescent="0.25">
      <c r="B39" s="22" t="s">
        <v>126</v>
      </c>
    </row>
    <row r="40" spans="1:5" x14ac:dyDescent="0.25">
      <c r="B40" s="22" t="s">
        <v>164</v>
      </c>
    </row>
    <row r="42" spans="1:5" x14ac:dyDescent="0.25">
      <c r="A42" s="19">
        <v>3</v>
      </c>
      <c r="B42" s="19" t="s">
        <v>47</v>
      </c>
    </row>
    <row r="43" spans="1:5" x14ac:dyDescent="0.25">
      <c r="A43" s="19"/>
      <c r="B43" s="19" t="s">
        <v>134</v>
      </c>
    </row>
    <row r="44" spans="1:5" x14ac:dyDescent="0.25">
      <c r="A44" s="19"/>
      <c r="B44" s="19" t="s">
        <v>48</v>
      </c>
    </row>
    <row r="45" spans="1:5" x14ac:dyDescent="0.25">
      <c r="A45" s="19"/>
      <c r="B45" s="19" t="s">
        <v>135</v>
      </c>
    </row>
    <row r="46" spans="1:5" x14ac:dyDescent="0.25">
      <c r="A46" s="19"/>
      <c r="B46" s="19"/>
    </row>
    <row r="47" spans="1:5" x14ac:dyDescent="0.25">
      <c r="A47" s="19"/>
      <c r="B47" s="19" t="s">
        <v>139</v>
      </c>
    </row>
    <row r="48" spans="1:5" x14ac:dyDescent="0.25">
      <c r="A48" s="19"/>
      <c r="B48" s="19" t="s">
        <v>50</v>
      </c>
    </row>
    <row r="49" spans="1:2" x14ac:dyDescent="0.25">
      <c r="A49" s="19"/>
      <c r="B49" s="19" t="s">
        <v>51</v>
      </c>
    </row>
    <row r="50" spans="1:2" x14ac:dyDescent="0.25">
      <c r="A50" s="19"/>
      <c r="B50" s="19"/>
    </row>
    <row r="51" spans="1:2" x14ac:dyDescent="0.25">
      <c r="A51" s="19"/>
      <c r="B51" s="19" t="s">
        <v>54</v>
      </c>
    </row>
    <row r="52" spans="1:2" x14ac:dyDescent="0.25">
      <c r="A52" s="19"/>
      <c r="B52" s="19" t="s">
        <v>55</v>
      </c>
    </row>
    <row r="53" spans="1:2" x14ac:dyDescent="0.25">
      <c r="A53" s="19"/>
      <c r="B53" s="19"/>
    </row>
    <row r="54" spans="1:2" x14ac:dyDescent="0.25">
      <c r="A54" s="19"/>
      <c r="B54" s="53" t="s">
        <v>138</v>
      </c>
    </row>
    <row r="55" spans="1:2" x14ac:dyDescent="0.25">
      <c r="A55" s="19"/>
      <c r="B55" s="54" t="s">
        <v>146</v>
      </c>
    </row>
    <row r="56" spans="1:2" x14ac:dyDescent="0.25">
      <c r="A56" s="19"/>
      <c r="B56" s="53"/>
    </row>
    <row r="57" spans="1:2" x14ac:dyDescent="0.25">
      <c r="A57" s="19">
        <v>4</v>
      </c>
      <c r="B57" s="19" t="s">
        <v>56</v>
      </c>
    </row>
    <row r="58" spans="1:2" x14ac:dyDescent="0.25">
      <c r="A58" s="19"/>
      <c r="B58" s="19" t="s">
        <v>129</v>
      </c>
    </row>
    <row r="59" spans="1:2" x14ac:dyDescent="0.25">
      <c r="A59" s="19"/>
      <c r="B59" s="19" t="s">
        <v>140</v>
      </c>
    </row>
    <row r="60" spans="1:2" x14ac:dyDescent="0.25">
      <c r="A60" s="19"/>
      <c r="B60" s="19" t="s">
        <v>57</v>
      </c>
    </row>
    <row r="61" spans="1:2" x14ac:dyDescent="0.25">
      <c r="B61" s="19" t="s">
        <v>158</v>
      </c>
    </row>
    <row r="62" spans="1:2" x14ac:dyDescent="0.25">
      <c r="B62" s="19" t="s">
        <v>141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B1:H93"/>
  <sheetViews>
    <sheetView topLeftCell="A19" workbookViewId="0">
      <selection activeCell="C22" sqref="C22"/>
    </sheetView>
  </sheetViews>
  <sheetFormatPr defaultColWidth="14.7109375" defaultRowHeight="15" x14ac:dyDescent="0.25"/>
  <cols>
    <col min="1" max="1" width="3.7109375" style="3" customWidth="1"/>
    <col min="2" max="2" width="2.28515625" style="3" bestFit="1" customWidth="1"/>
    <col min="3" max="3" width="47.42578125" style="3" customWidth="1"/>
    <col min="4" max="4" width="13.42578125" style="3" customWidth="1"/>
    <col min="5" max="5" width="12.7109375" style="3" customWidth="1"/>
    <col min="6" max="6" width="12.85546875" style="3" customWidth="1"/>
    <col min="7" max="7" width="22.5703125" style="3" customWidth="1"/>
    <col min="8" max="16384" width="14.7109375" style="3"/>
  </cols>
  <sheetData>
    <row r="1" spans="2:7" x14ac:dyDescent="0.25">
      <c r="E1" s="51"/>
    </row>
    <row r="2" spans="2:7" x14ac:dyDescent="0.25">
      <c r="G2" s="63"/>
    </row>
    <row r="3" spans="2:7" x14ac:dyDescent="0.25">
      <c r="B3" s="1"/>
      <c r="C3" s="2" t="s">
        <v>0</v>
      </c>
      <c r="D3" s="1"/>
      <c r="E3" s="1"/>
      <c r="F3" s="1"/>
    </row>
    <row r="4" spans="2:7" x14ac:dyDescent="0.25">
      <c r="B4" s="1"/>
      <c r="C4" s="2" t="s">
        <v>1</v>
      </c>
      <c r="D4" s="1"/>
      <c r="E4" s="1"/>
      <c r="F4" s="1"/>
    </row>
    <row r="5" spans="2:7" x14ac:dyDescent="0.25">
      <c r="B5" s="1"/>
      <c r="C5" s="2"/>
      <c r="D5" s="1"/>
      <c r="E5" s="1"/>
      <c r="F5" s="1"/>
    </row>
    <row r="6" spans="2:7" x14ac:dyDescent="0.25">
      <c r="B6" s="1"/>
      <c r="C6" s="1" t="s">
        <v>2</v>
      </c>
      <c r="D6" s="1"/>
      <c r="E6" s="1"/>
      <c r="F6" s="1"/>
    </row>
    <row r="7" spans="2:7" x14ac:dyDescent="0.25">
      <c r="B7" s="1"/>
      <c r="C7" s="1" t="s">
        <v>3</v>
      </c>
      <c r="D7" s="1"/>
      <c r="E7" s="1"/>
      <c r="F7" s="1"/>
    </row>
    <row r="8" spans="2:7" x14ac:dyDescent="0.25">
      <c r="B8" s="1"/>
      <c r="C8" s="1"/>
      <c r="D8" s="1"/>
      <c r="E8" s="1"/>
      <c r="F8" s="1"/>
    </row>
    <row r="9" spans="2:7" x14ac:dyDescent="0.25">
      <c r="B9" s="1"/>
      <c r="C9" s="1" t="s">
        <v>4</v>
      </c>
      <c r="D9" s="79">
        <v>2021</v>
      </c>
      <c r="E9" s="1"/>
      <c r="F9" s="1"/>
    </row>
    <row r="10" spans="2:7" x14ac:dyDescent="0.25">
      <c r="B10" s="1"/>
      <c r="C10" s="1" t="s">
        <v>5</v>
      </c>
      <c r="D10" s="75" t="s">
        <v>184</v>
      </c>
      <c r="E10" s="4"/>
      <c r="F10" s="4"/>
    </row>
    <row r="11" spans="2:7" x14ac:dyDescent="0.25">
      <c r="B11" s="1"/>
      <c r="C11" s="1"/>
      <c r="D11" s="1"/>
      <c r="E11" s="1"/>
      <c r="F11" s="1"/>
    </row>
    <row r="12" spans="2:7" x14ac:dyDescent="0.25">
      <c r="B12" s="1"/>
      <c r="C12" s="1" t="s">
        <v>6</v>
      </c>
      <c r="D12" s="1"/>
      <c r="E12" s="1"/>
      <c r="F12" s="1"/>
    </row>
    <row r="13" spans="2:7" ht="45" customHeight="1" x14ac:dyDescent="0.25">
      <c r="B13" s="105"/>
      <c r="C13" s="105"/>
      <c r="D13" s="106" t="s">
        <v>7</v>
      </c>
      <c r="E13" s="108" t="s">
        <v>8</v>
      </c>
      <c r="F13" s="109"/>
      <c r="G13" s="110"/>
    </row>
    <row r="14" spans="2:7" ht="60" x14ac:dyDescent="0.25">
      <c r="B14" s="105"/>
      <c r="C14" s="105"/>
      <c r="D14" s="107"/>
      <c r="E14" s="5" t="s">
        <v>9</v>
      </c>
      <c r="F14" s="5" t="s">
        <v>10</v>
      </c>
      <c r="G14" s="5" t="s">
        <v>11</v>
      </c>
    </row>
    <row r="15" spans="2:7" ht="60.75" customHeight="1" x14ac:dyDescent="0.25">
      <c r="B15" s="111" t="s">
        <v>12</v>
      </c>
      <c r="C15" s="112"/>
      <c r="D15" s="46">
        <f>SUM(D18:D49)</f>
        <v>3975.0000000000005</v>
      </c>
      <c r="E15" s="7">
        <f>SUM(E20:E49)+E18</f>
        <v>3852.3</v>
      </c>
      <c r="F15" s="7">
        <f>SUM(F20:F49)+F18</f>
        <v>122.69999999999999</v>
      </c>
      <c r="G15" s="7">
        <f>SUM(G18:G49)</f>
        <v>0</v>
      </c>
    </row>
    <row r="16" spans="2:7" x14ac:dyDescent="0.25">
      <c r="B16" s="113" t="s">
        <v>13</v>
      </c>
      <c r="C16" s="114"/>
      <c r="D16" s="8"/>
      <c r="E16" s="9"/>
      <c r="F16" s="9"/>
      <c r="G16" s="9"/>
    </row>
    <row r="17" spans="2:8" ht="30" x14ac:dyDescent="0.25">
      <c r="B17" s="10"/>
      <c r="C17" s="11" t="s">
        <v>14</v>
      </c>
      <c r="D17" s="8"/>
      <c r="E17" s="9"/>
      <c r="F17" s="9"/>
      <c r="G17" s="9"/>
    </row>
    <row r="18" spans="2:8" x14ac:dyDescent="0.25">
      <c r="B18" s="10"/>
      <c r="C18" s="12" t="s">
        <v>15</v>
      </c>
      <c r="D18" s="13">
        <f>E18+F18+G18</f>
        <v>18.5</v>
      </c>
      <c r="E18" s="66">
        <v>18.5</v>
      </c>
      <c r="F18" s="14">
        <v>0</v>
      </c>
      <c r="G18" s="14">
        <v>0</v>
      </c>
    </row>
    <row r="19" spans="2:8" ht="45" x14ac:dyDescent="0.25">
      <c r="B19" s="10"/>
      <c r="C19" s="15" t="s">
        <v>16</v>
      </c>
      <c r="D19" s="13" t="s">
        <v>183</v>
      </c>
      <c r="E19" s="14">
        <f>SUM(E20:E49)</f>
        <v>3833.8</v>
      </c>
      <c r="F19" s="14">
        <f>SUM(F20:F49)</f>
        <v>122.69999999999999</v>
      </c>
      <c r="G19" s="14">
        <f>SUM(G20:G49)</f>
        <v>0</v>
      </c>
    </row>
    <row r="20" spans="2:8" x14ac:dyDescent="0.25">
      <c r="B20" s="16"/>
      <c r="C20" s="94" t="s">
        <v>17</v>
      </c>
      <c r="D20" s="13">
        <f t="shared" ref="D20:D49" si="0">E20+F20+G20</f>
        <v>2065.5</v>
      </c>
      <c r="E20" s="47">
        <v>2065.5</v>
      </c>
      <c r="F20" s="47">
        <v>0</v>
      </c>
      <c r="G20" s="47">
        <v>0</v>
      </c>
      <c r="H20"/>
    </row>
    <row r="21" spans="2:8" x14ac:dyDescent="0.25">
      <c r="B21" s="16"/>
      <c r="C21" s="94" t="s">
        <v>131</v>
      </c>
      <c r="D21" s="13">
        <f t="shared" si="0"/>
        <v>800.80000000000007</v>
      </c>
      <c r="E21" s="47">
        <v>800.80000000000007</v>
      </c>
      <c r="F21" s="47">
        <v>0</v>
      </c>
      <c r="G21" s="47">
        <v>0</v>
      </c>
      <c r="H21"/>
    </row>
    <row r="22" spans="2:8" x14ac:dyDescent="0.25">
      <c r="B22" s="16"/>
      <c r="C22" s="94" t="s">
        <v>193</v>
      </c>
      <c r="D22" s="13">
        <f t="shared" si="0"/>
        <v>246.2</v>
      </c>
      <c r="E22" s="47">
        <v>246.2</v>
      </c>
      <c r="F22" s="47">
        <v>0</v>
      </c>
      <c r="G22" s="47">
        <v>0</v>
      </c>
      <c r="H22"/>
    </row>
    <row r="23" spans="2:8" x14ac:dyDescent="0.25">
      <c r="B23" s="16"/>
      <c r="C23" s="94" t="s">
        <v>18</v>
      </c>
      <c r="D23" s="13">
        <f t="shared" si="0"/>
        <v>198.29999999999998</v>
      </c>
      <c r="E23" s="47">
        <v>198.29999999999998</v>
      </c>
      <c r="F23" s="47">
        <v>0</v>
      </c>
      <c r="G23" s="47">
        <v>0</v>
      </c>
      <c r="H23"/>
    </row>
    <row r="24" spans="2:8" x14ac:dyDescent="0.25">
      <c r="B24" s="16"/>
      <c r="C24" s="94" t="s">
        <v>19</v>
      </c>
      <c r="D24" s="13">
        <f t="shared" si="0"/>
        <v>142</v>
      </c>
      <c r="E24" s="47">
        <v>142</v>
      </c>
      <c r="F24" s="47">
        <v>0</v>
      </c>
      <c r="G24" s="47">
        <v>0</v>
      </c>
      <c r="H24"/>
    </row>
    <row r="25" spans="2:8" x14ac:dyDescent="0.25">
      <c r="B25" s="16"/>
      <c r="C25" s="94" t="s">
        <v>186</v>
      </c>
      <c r="D25" s="13">
        <f t="shared" si="0"/>
        <v>108.10000000000001</v>
      </c>
      <c r="E25" s="47">
        <v>108.10000000000001</v>
      </c>
      <c r="F25" s="47">
        <v>0</v>
      </c>
      <c r="G25" s="47">
        <v>0</v>
      </c>
      <c r="H25"/>
    </row>
    <row r="26" spans="2:8" x14ac:dyDescent="0.25">
      <c r="B26" s="16"/>
      <c r="C26" s="94" t="s">
        <v>22</v>
      </c>
      <c r="D26" s="13">
        <f t="shared" si="0"/>
        <v>96.1</v>
      </c>
      <c r="E26" s="47">
        <v>96.1</v>
      </c>
      <c r="F26" s="47">
        <v>0</v>
      </c>
      <c r="G26" s="47">
        <v>0</v>
      </c>
      <c r="H26"/>
    </row>
    <row r="27" spans="2:8" x14ac:dyDescent="0.25">
      <c r="B27" s="16"/>
      <c r="C27" s="94" t="s">
        <v>144</v>
      </c>
      <c r="D27" s="13">
        <f t="shared" si="0"/>
        <v>42.800000000000004</v>
      </c>
      <c r="E27" s="47">
        <v>42.800000000000004</v>
      </c>
      <c r="F27" s="47">
        <v>0</v>
      </c>
      <c r="G27" s="47">
        <v>0</v>
      </c>
      <c r="H27"/>
    </row>
    <row r="28" spans="2:8" x14ac:dyDescent="0.25">
      <c r="B28" s="16"/>
      <c r="C28" s="96" t="s">
        <v>27</v>
      </c>
      <c r="D28" s="13">
        <f t="shared" si="0"/>
        <v>40</v>
      </c>
      <c r="E28" s="47">
        <v>0</v>
      </c>
      <c r="F28" s="47">
        <v>40</v>
      </c>
      <c r="G28" s="47">
        <v>0</v>
      </c>
      <c r="H28"/>
    </row>
    <row r="29" spans="2:8" x14ac:dyDescent="0.25">
      <c r="B29" s="16"/>
      <c r="C29" s="94" t="s">
        <v>21</v>
      </c>
      <c r="D29" s="13">
        <f t="shared" si="0"/>
        <v>39.699999999999996</v>
      </c>
      <c r="E29" s="47">
        <v>39.699999999999996</v>
      </c>
      <c r="F29" s="47">
        <v>0</v>
      </c>
      <c r="G29" s="47">
        <v>0</v>
      </c>
      <c r="H29"/>
    </row>
    <row r="30" spans="2:8" x14ac:dyDescent="0.25">
      <c r="B30" s="16"/>
      <c r="C30" s="94" t="s">
        <v>143</v>
      </c>
      <c r="D30" s="13">
        <f t="shared" si="0"/>
        <v>28.999999999999996</v>
      </c>
      <c r="E30" s="47">
        <v>28.999999999999996</v>
      </c>
      <c r="F30" s="47">
        <v>0</v>
      </c>
      <c r="G30" s="47">
        <v>0</v>
      </c>
      <c r="H30"/>
    </row>
    <row r="31" spans="2:8" x14ac:dyDescent="0.25">
      <c r="B31" s="16"/>
      <c r="C31" s="97" t="s">
        <v>142</v>
      </c>
      <c r="D31" s="13">
        <f t="shared" si="0"/>
        <v>23.799999999999955</v>
      </c>
      <c r="E31" s="47">
        <v>23.799999999999955</v>
      </c>
      <c r="F31" s="47">
        <v>0</v>
      </c>
      <c r="G31" s="47">
        <v>0</v>
      </c>
      <c r="H31"/>
    </row>
    <row r="32" spans="2:8" x14ac:dyDescent="0.25">
      <c r="B32" s="16"/>
      <c r="C32" s="94" t="s">
        <v>20</v>
      </c>
      <c r="D32" s="13">
        <f t="shared" si="0"/>
        <v>19.700000000000003</v>
      </c>
      <c r="E32" s="47">
        <v>19.700000000000003</v>
      </c>
      <c r="F32" s="47">
        <v>0</v>
      </c>
      <c r="G32" s="47">
        <v>0</v>
      </c>
      <c r="H32"/>
    </row>
    <row r="33" spans="2:8" x14ac:dyDescent="0.25">
      <c r="B33" s="16"/>
      <c r="C33" s="98" t="s">
        <v>110</v>
      </c>
      <c r="D33" s="13">
        <f t="shared" si="0"/>
        <v>13.4</v>
      </c>
      <c r="E33" s="47">
        <v>0</v>
      </c>
      <c r="F33" s="47">
        <v>13.4</v>
      </c>
      <c r="G33" s="47">
        <v>0</v>
      </c>
      <c r="H33"/>
    </row>
    <row r="34" spans="2:8" x14ac:dyDescent="0.25">
      <c r="B34" s="16"/>
      <c r="C34" s="98" t="s">
        <v>26</v>
      </c>
      <c r="D34" s="13">
        <f t="shared" si="0"/>
        <v>10</v>
      </c>
      <c r="E34" s="47">
        <v>0</v>
      </c>
      <c r="F34" s="47">
        <v>10</v>
      </c>
      <c r="G34" s="47">
        <v>0</v>
      </c>
      <c r="H34"/>
    </row>
    <row r="35" spans="2:8" x14ac:dyDescent="0.25">
      <c r="B35" s="16"/>
      <c r="C35" s="97" t="s">
        <v>42</v>
      </c>
      <c r="D35" s="13">
        <f t="shared" si="0"/>
        <v>8.9</v>
      </c>
      <c r="E35" s="47">
        <v>8.9</v>
      </c>
      <c r="F35" s="47">
        <v>0</v>
      </c>
      <c r="G35" s="47">
        <v>0</v>
      </c>
      <c r="H35"/>
    </row>
    <row r="36" spans="2:8" x14ac:dyDescent="0.25">
      <c r="B36" s="16"/>
      <c r="C36" s="98" t="s">
        <v>127</v>
      </c>
      <c r="D36" s="13">
        <f t="shared" si="0"/>
        <v>8.6999999999999993</v>
      </c>
      <c r="E36" s="47">
        <v>0</v>
      </c>
      <c r="F36" s="47">
        <v>8.6999999999999993</v>
      </c>
      <c r="G36" s="47">
        <v>0</v>
      </c>
      <c r="H36"/>
    </row>
    <row r="37" spans="2:8" x14ac:dyDescent="0.25">
      <c r="B37" s="16"/>
      <c r="C37" s="94" t="s">
        <v>25</v>
      </c>
      <c r="D37" s="13">
        <f t="shared" si="0"/>
        <v>8.3999999999999986</v>
      </c>
      <c r="E37" s="47">
        <v>8.3999999999999986</v>
      </c>
      <c r="F37" s="47">
        <v>0</v>
      </c>
      <c r="G37" s="47">
        <v>0</v>
      </c>
      <c r="H37"/>
    </row>
    <row r="38" spans="2:8" x14ac:dyDescent="0.25">
      <c r="B38" s="16"/>
      <c r="C38" s="98" t="s">
        <v>29</v>
      </c>
      <c r="D38" s="13">
        <f t="shared" si="0"/>
        <v>6</v>
      </c>
      <c r="E38" s="47">
        <v>0</v>
      </c>
      <c r="F38" s="47">
        <v>6</v>
      </c>
      <c r="G38" s="47">
        <v>0</v>
      </c>
      <c r="H38"/>
    </row>
    <row r="39" spans="2:8" x14ac:dyDescent="0.25">
      <c r="B39" s="16"/>
      <c r="C39" s="98" t="s">
        <v>81</v>
      </c>
      <c r="D39" s="13">
        <f t="shared" si="0"/>
        <v>5.6000000000000014</v>
      </c>
      <c r="E39" s="47">
        <v>0</v>
      </c>
      <c r="F39" s="47">
        <v>5.6000000000000014</v>
      </c>
      <c r="G39" s="47">
        <v>0</v>
      </c>
      <c r="H39"/>
    </row>
    <row r="40" spans="2:8" x14ac:dyDescent="0.25">
      <c r="B40" s="16"/>
      <c r="C40" s="98" t="s">
        <v>39</v>
      </c>
      <c r="D40" s="13">
        <f t="shared" si="0"/>
        <v>5.4000000000000057</v>
      </c>
      <c r="E40" s="47">
        <v>0</v>
      </c>
      <c r="F40" s="47">
        <v>5.4000000000000057</v>
      </c>
      <c r="G40" s="47">
        <v>0</v>
      </c>
      <c r="H40"/>
    </row>
    <row r="41" spans="2:8" x14ac:dyDescent="0.25">
      <c r="B41" s="16"/>
      <c r="C41" s="98" t="s">
        <v>92</v>
      </c>
      <c r="D41" s="13">
        <f t="shared" si="0"/>
        <v>5.3999999999999986</v>
      </c>
      <c r="E41" s="47">
        <v>0</v>
      </c>
      <c r="F41" s="47">
        <v>5.3999999999999986</v>
      </c>
      <c r="G41" s="47">
        <v>0</v>
      </c>
      <c r="H41"/>
    </row>
    <row r="42" spans="2:8" x14ac:dyDescent="0.25">
      <c r="B42" s="16"/>
      <c r="C42" s="98" t="s">
        <v>28</v>
      </c>
      <c r="D42" s="13">
        <f t="shared" si="0"/>
        <v>4.8999999999999986</v>
      </c>
      <c r="E42" s="47">
        <v>0</v>
      </c>
      <c r="F42" s="47">
        <v>4.8999999999999986</v>
      </c>
      <c r="G42" s="47">
        <v>0</v>
      </c>
      <c r="H42"/>
    </row>
    <row r="43" spans="2:8" x14ac:dyDescent="0.25">
      <c r="B43" s="16"/>
      <c r="C43" s="94" t="s">
        <v>24</v>
      </c>
      <c r="D43" s="13">
        <f t="shared" si="0"/>
        <v>4.4999999999999982</v>
      </c>
      <c r="E43" s="47">
        <v>4.4999999999999982</v>
      </c>
      <c r="F43" s="47">
        <v>0</v>
      </c>
      <c r="G43" s="47">
        <v>0</v>
      </c>
      <c r="H43"/>
    </row>
    <row r="44" spans="2:8" x14ac:dyDescent="0.25">
      <c r="B44" s="16"/>
      <c r="C44" s="98" t="s">
        <v>40</v>
      </c>
      <c r="D44" s="13">
        <f t="shared" si="0"/>
        <v>4.4000000000000004</v>
      </c>
      <c r="E44" s="47">
        <v>0</v>
      </c>
      <c r="F44" s="47">
        <v>4.4000000000000004</v>
      </c>
      <c r="G44" s="47">
        <v>0</v>
      </c>
      <c r="H44"/>
    </row>
    <row r="45" spans="2:8" x14ac:dyDescent="0.25">
      <c r="B45" s="16"/>
      <c r="C45" s="98" t="s">
        <v>82</v>
      </c>
      <c r="D45" s="13">
        <f t="shared" si="0"/>
        <v>4.2999999999999972</v>
      </c>
      <c r="E45" s="47">
        <v>0</v>
      </c>
      <c r="F45" s="47">
        <v>4.2999999999999972</v>
      </c>
      <c r="G45" s="47">
        <v>0</v>
      </c>
      <c r="H45"/>
    </row>
    <row r="46" spans="2:8" x14ac:dyDescent="0.25">
      <c r="B46" s="16"/>
      <c r="C46" s="98" t="s">
        <v>85</v>
      </c>
      <c r="D46" s="13">
        <f t="shared" si="0"/>
        <v>3.7999999999999972</v>
      </c>
      <c r="E46" s="47">
        <v>0</v>
      </c>
      <c r="F46" s="47">
        <v>3.7999999999999972</v>
      </c>
      <c r="G46" s="47">
        <v>0</v>
      </c>
      <c r="H46"/>
    </row>
    <row r="47" spans="2:8" x14ac:dyDescent="0.25">
      <c r="B47" s="16"/>
      <c r="C47" s="98" t="s">
        <v>35</v>
      </c>
      <c r="D47" s="13">
        <f t="shared" si="0"/>
        <v>3.6000000000000014</v>
      </c>
      <c r="E47" s="47">
        <v>0</v>
      </c>
      <c r="F47" s="47">
        <v>3.6000000000000014</v>
      </c>
      <c r="G47" s="47">
        <v>0</v>
      </c>
      <c r="H47"/>
    </row>
    <row r="48" spans="2:8" x14ac:dyDescent="0.25">
      <c r="B48" s="16"/>
      <c r="C48" s="98" t="s">
        <v>36</v>
      </c>
      <c r="D48" s="13">
        <f t="shared" si="0"/>
        <v>3.6000000000000014</v>
      </c>
      <c r="E48" s="47">
        <v>0</v>
      </c>
      <c r="F48" s="47">
        <v>3.6000000000000014</v>
      </c>
      <c r="G48" s="47">
        <v>0</v>
      </c>
      <c r="H48"/>
    </row>
    <row r="49" spans="2:8" x14ac:dyDescent="0.25">
      <c r="B49" s="16"/>
      <c r="C49" s="98" t="s">
        <v>37</v>
      </c>
      <c r="D49" s="13">
        <f t="shared" si="0"/>
        <v>3.5999999999999979</v>
      </c>
      <c r="E49" s="47">
        <v>0</v>
      </c>
      <c r="F49" s="47">
        <v>3.5999999999999979</v>
      </c>
      <c r="G49" s="47">
        <v>0</v>
      </c>
      <c r="H49"/>
    </row>
    <row r="50" spans="2:8" ht="30" x14ac:dyDescent="0.25">
      <c r="B50" s="17"/>
      <c r="C50" s="48" t="s">
        <v>133</v>
      </c>
      <c r="D50" s="18"/>
      <c r="E50" s="18"/>
      <c r="F50" s="18"/>
      <c r="G50" s="18"/>
    </row>
    <row r="51" spans="2:8" x14ac:dyDescent="0.25">
      <c r="B51" s="16"/>
      <c r="C51" s="94" t="s">
        <v>186</v>
      </c>
      <c r="D51" s="18"/>
      <c r="E51" s="18"/>
      <c r="F51" s="18"/>
      <c r="G51" s="18"/>
    </row>
    <row r="52" spans="2:8" x14ac:dyDescent="0.25">
      <c r="B52" s="16"/>
      <c r="C52" s="94" t="s">
        <v>20</v>
      </c>
      <c r="D52" s="18"/>
      <c r="E52" s="18"/>
      <c r="F52" s="18"/>
      <c r="G52" s="18"/>
    </row>
    <row r="53" spans="2:8" x14ac:dyDescent="0.25">
      <c r="B53" s="16"/>
      <c r="C53" s="98" t="s">
        <v>26</v>
      </c>
      <c r="D53" s="18"/>
      <c r="E53" s="18"/>
      <c r="F53" s="18"/>
      <c r="G53" s="18"/>
    </row>
    <row r="54" spans="2:8" x14ac:dyDescent="0.25">
      <c r="B54" s="16"/>
      <c r="C54" s="97" t="s">
        <v>42</v>
      </c>
      <c r="D54" s="18"/>
      <c r="E54" s="18"/>
      <c r="F54" s="18"/>
      <c r="G54" s="18"/>
    </row>
    <row r="55" spans="2:8" x14ac:dyDescent="0.25">
      <c r="B55" s="16"/>
      <c r="C55" s="98" t="s">
        <v>29</v>
      </c>
      <c r="D55" s="18"/>
      <c r="E55" s="18"/>
      <c r="F55" s="18"/>
      <c r="G55" s="18"/>
    </row>
    <row r="56" spans="2:8" x14ac:dyDescent="0.25">
      <c r="B56" s="87"/>
      <c r="C56" s="98" t="s">
        <v>28</v>
      </c>
    </row>
    <row r="57" spans="2:8" x14ac:dyDescent="0.25">
      <c r="B57" s="19"/>
      <c r="C57" s="19" t="s">
        <v>44</v>
      </c>
    </row>
    <row r="58" spans="2:8" x14ac:dyDescent="0.25">
      <c r="B58" s="19">
        <v>1</v>
      </c>
      <c r="C58" s="19" t="s">
        <v>45</v>
      </c>
    </row>
    <row r="59" spans="2:8" x14ac:dyDescent="0.25">
      <c r="B59" s="19"/>
      <c r="C59" s="19" t="s">
        <v>187</v>
      </c>
    </row>
    <row r="60" spans="2:8" x14ac:dyDescent="0.25">
      <c r="B60" s="19"/>
      <c r="C60" s="19" t="s">
        <v>46</v>
      </c>
    </row>
    <row r="61" spans="2:8" x14ac:dyDescent="0.25">
      <c r="B61" s="19"/>
      <c r="C61" s="19" t="s">
        <v>188</v>
      </c>
    </row>
    <row r="62" spans="2:8" x14ac:dyDescent="0.25">
      <c r="B62" s="19"/>
      <c r="C62" s="19"/>
    </row>
    <row r="63" spans="2:8" x14ac:dyDescent="0.25">
      <c r="B63" s="19">
        <v>2</v>
      </c>
      <c r="C63" s="25" t="s">
        <v>155</v>
      </c>
    </row>
    <row r="64" spans="2:8" x14ac:dyDescent="0.25">
      <c r="B64" s="19"/>
      <c r="C64" s="25"/>
      <c r="D64" s="19" t="s">
        <v>153</v>
      </c>
      <c r="E64" s="19"/>
      <c r="F64" s="19"/>
    </row>
    <row r="65" spans="2:6" x14ac:dyDescent="0.25">
      <c r="B65" s="19"/>
      <c r="C65" s="78" t="s">
        <v>195</v>
      </c>
      <c r="D65" s="77">
        <v>67.03</v>
      </c>
      <c r="E65" s="19"/>
      <c r="F65" s="19"/>
    </row>
    <row r="66" spans="2:6" x14ac:dyDescent="0.25">
      <c r="B66" s="19"/>
      <c r="C66" s="25" t="s">
        <v>145</v>
      </c>
    </row>
    <row r="67" spans="2:6" x14ac:dyDescent="0.25">
      <c r="B67" s="19"/>
      <c r="C67" s="67" t="s">
        <v>154</v>
      </c>
    </row>
    <row r="68" spans="2:6" x14ac:dyDescent="0.25">
      <c r="B68" s="19"/>
      <c r="C68" s="67" t="s">
        <v>159</v>
      </c>
    </row>
    <row r="69" spans="2:6" x14ac:dyDescent="0.25">
      <c r="B69" s="19"/>
      <c r="C69" s="25"/>
      <c r="D69" s="19" t="s">
        <v>156</v>
      </c>
    </row>
    <row r="70" spans="2:6" x14ac:dyDescent="0.25">
      <c r="B70" s="19"/>
      <c r="C70" s="78" t="s">
        <v>195</v>
      </c>
      <c r="D70" s="77">
        <v>67.03</v>
      </c>
    </row>
    <row r="71" spans="2:6" x14ac:dyDescent="0.25">
      <c r="B71" s="19"/>
      <c r="C71" s="25" t="s">
        <v>160</v>
      </c>
    </row>
    <row r="72" spans="2:6" x14ac:dyDescent="0.25">
      <c r="B72" s="19"/>
      <c r="C72" s="25" t="s">
        <v>157</v>
      </c>
    </row>
    <row r="73" spans="2:6" x14ac:dyDescent="0.25">
      <c r="B73" s="19"/>
      <c r="C73" s="25"/>
    </row>
    <row r="74" spans="2:6" x14ac:dyDescent="0.25">
      <c r="B74" s="19">
        <v>3</v>
      </c>
      <c r="C74" s="19" t="s">
        <v>47</v>
      </c>
    </row>
    <row r="75" spans="2:6" x14ac:dyDescent="0.25">
      <c r="B75" s="19"/>
      <c r="C75" s="19" t="s">
        <v>134</v>
      </c>
    </row>
    <row r="76" spans="2:6" x14ac:dyDescent="0.25">
      <c r="B76" s="19"/>
      <c r="C76" s="19" t="s">
        <v>48</v>
      </c>
    </row>
    <row r="77" spans="2:6" x14ac:dyDescent="0.25">
      <c r="C77" s="19" t="s">
        <v>135</v>
      </c>
    </row>
    <row r="78" spans="2:6" x14ac:dyDescent="0.25">
      <c r="C78" s="19"/>
    </row>
    <row r="79" spans="2:6" x14ac:dyDescent="0.25">
      <c r="C79" s="19" t="s">
        <v>49</v>
      </c>
    </row>
    <row r="80" spans="2:6" x14ac:dyDescent="0.25">
      <c r="C80" s="19" t="s">
        <v>50</v>
      </c>
    </row>
    <row r="81" spans="2:3" x14ac:dyDescent="0.25">
      <c r="C81" s="19" t="s">
        <v>51</v>
      </c>
    </row>
    <row r="82" spans="2:3" x14ac:dyDescent="0.25">
      <c r="C82"/>
    </row>
    <row r="83" spans="2:3" x14ac:dyDescent="0.25">
      <c r="C83" s="19" t="s">
        <v>52</v>
      </c>
    </row>
    <row r="84" spans="2:3" x14ac:dyDescent="0.25">
      <c r="C84" s="19" t="s">
        <v>53</v>
      </c>
    </row>
    <row r="85" spans="2:3" x14ac:dyDescent="0.25">
      <c r="C85" s="19"/>
    </row>
    <row r="86" spans="2:3" x14ac:dyDescent="0.25">
      <c r="C86" s="19" t="s">
        <v>54</v>
      </c>
    </row>
    <row r="87" spans="2:3" x14ac:dyDescent="0.25">
      <c r="C87" s="19" t="s">
        <v>55</v>
      </c>
    </row>
    <row r="88" spans="2:3" x14ac:dyDescent="0.25">
      <c r="C88" s="19"/>
    </row>
    <row r="89" spans="2:3" x14ac:dyDescent="0.25">
      <c r="C89" s="53" t="s">
        <v>138</v>
      </c>
    </row>
    <row r="90" spans="2:3" x14ac:dyDescent="0.25">
      <c r="C90" s="54" t="s">
        <v>146</v>
      </c>
    </row>
    <row r="91" spans="2:3" x14ac:dyDescent="0.25">
      <c r="C91" s="54"/>
    </row>
    <row r="92" spans="2:3" x14ac:dyDescent="0.25">
      <c r="B92" s="3">
        <v>4</v>
      </c>
      <c r="C92" s="19" t="s">
        <v>56</v>
      </c>
    </row>
    <row r="93" spans="2:3" x14ac:dyDescent="0.25">
      <c r="C93" s="19" t="s">
        <v>57</v>
      </c>
    </row>
  </sheetData>
  <sortState xmlns:xlrd2="http://schemas.microsoft.com/office/spreadsheetml/2017/richdata2" ref="C20:G49">
    <sortCondition descending="1" ref="D20:D49"/>
  </sortState>
  <mergeCells count="5">
    <mergeCell ref="B13:C14"/>
    <mergeCell ref="D13:D14"/>
    <mergeCell ref="E13:G13"/>
    <mergeCell ref="B15:C15"/>
    <mergeCell ref="B16:C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G45"/>
  <sheetViews>
    <sheetView topLeftCell="A22" workbookViewId="0">
      <selection activeCell="F17" sqref="F17"/>
    </sheetView>
  </sheetViews>
  <sheetFormatPr defaultRowHeight="15" x14ac:dyDescent="0.25"/>
  <cols>
    <col min="1" max="1" width="7.85546875" customWidth="1"/>
    <col min="2" max="2" width="24.42578125" customWidth="1"/>
    <col min="3" max="3" width="17.7109375" customWidth="1"/>
    <col min="4" max="4" width="14.28515625" customWidth="1"/>
    <col min="5" max="5" width="18.85546875" customWidth="1"/>
    <col min="6" max="6" width="23.5703125" customWidth="1"/>
    <col min="7" max="7" width="10.85546875" customWidth="1"/>
  </cols>
  <sheetData>
    <row r="2" spans="2:7" x14ac:dyDescent="0.25">
      <c r="B2" s="2" t="s">
        <v>64</v>
      </c>
      <c r="C2" s="1"/>
      <c r="D2" s="1"/>
      <c r="E2" s="1"/>
      <c r="F2" s="3"/>
    </row>
    <row r="3" spans="2:7" x14ac:dyDescent="0.25">
      <c r="B3" s="2" t="s">
        <v>65</v>
      </c>
      <c r="C3" s="1"/>
      <c r="D3" s="1"/>
      <c r="E3" s="1"/>
      <c r="F3" s="3"/>
    </row>
    <row r="4" spans="2:7" x14ac:dyDescent="0.25">
      <c r="B4" s="1"/>
      <c r="C4" s="1"/>
      <c r="D4" s="1"/>
      <c r="E4" s="1"/>
      <c r="F4" s="3"/>
    </row>
    <row r="5" spans="2:7" x14ac:dyDescent="0.25">
      <c r="B5" s="1" t="s">
        <v>2</v>
      </c>
      <c r="C5" s="1"/>
      <c r="D5" s="1"/>
      <c r="E5" s="1"/>
      <c r="F5" s="3"/>
    </row>
    <row r="6" spans="2:7" x14ac:dyDescent="0.25">
      <c r="B6" s="1" t="s">
        <v>3</v>
      </c>
      <c r="C6" s="1"/>
      <c r="D6" s="1"/>
      <c r="E6" s="1"/>
      <c r="F6" s="3"/>
    </row>
    <row r="7" spans="2:7" x14ac:dyDescent="0.25">
      <c r="B7" s="1"/>
      <c r="C7" s="1"/>
      <c r="D7" s="1"/>
      <c r="E7" s="1"/>
      <c r="F7" s="3"/>
    </row>
    <row r="8" spans="2:7" x14ac:dyDescent="0.25">
      <c r="B8" s="1" t="s">
        <v>5</v>
      </c>
      <c r="C8" s="26" t="s">
        <v>184</v>
      </c>
      <c r="D8" s="33"/>
      <c r="E8" s="4"/>
      <c r="F8" s="3"/>
    </row>
    <row r="9" spans="2:7" x14ac:dyDescent="0.25">
      <c r="B9" s="1" t="s">
        <v>174</v>
      </c>
      <c r="C9" s="26"/>
      <c r="D9" s="33"/>
      <c r="E9" s="4"/>
      <c r="F9" s="3"/>
    </row>
    <row r="10" spans="2:7" x14ac:dyDescent="0.25">
      <c r="B10" s="1"/>
      <c r="C10" s="1"/>
      <c r="D10" s="1"/>
      <c r="E10" s="1"/>
      <c r="F10" s="3"/>
    </row>
    <row r="11" spans="2:7" x14ac:dyDescent="0.25">
      <c r="B11" s="1" t="s">
        <v>6</v>
      </c>
      <c r="C11" s="1"/>
      <c r="D11" s="1"/>
      <c r="E11" s="1"/>
      <c r="F11" s="3"/>
    </row>
    <row r="12" spans="2:7" x14ac:dyDescent="0.25">
      <c r="B12" s="105"/>
      <c r="C12" s="106" t="s">
        <v>60</v>
      </c>
      <c r="D12" s="108" t="s">
        <v>8</v>
      </c>
      <c r="E12" s="109"/>
      <c r="F12" s="110"/>
      <c r="G12" s="115" t="s">
        <v>66</v>
      </c>
    </row>
    <row r="13" spans="2:7" ht="45" x14ac:dyDescent="0.25">
      <c r="B13" s="105"/>
      <c r="C13" s="107"/>
      <c r="D13" s="5" t="s">
        <v>9</v>
      </c>
      <c r="E13" s="5" t="s">
        <v>10</v>
      </c>
      <c r="F13" s="5" t="s">
        <v>11</v>
      </c>
      <c r="G13" s="116"/>
    </row>
    <row r="14" spans="2:7" ht="45" x14ac:dyDescent="0.25">
      <c r="B14" s="93" t="s">
        <v>177</v>
      </c>
      <c r="C14" s="6">
        <v>13.5</v>
      </c>
      <c r="D14" s="7">
        <f>SUM(D17:D60)</f>
        <v>0</v>
      </c>
      <c r="E14" s="7">
        <v>13.5</v>
      </c>
      <c r="F14" s="7">
        <f>SUM(F17:F60)</f>
        <v>0</v>
      </c>
      <c r="G14" s="23">
        <v>2021</v>
      </c>
    </row>
    <row r="15" spans="2:7" ht="45" x14ac:dyDescent="0.25">
      <c r="B15" s="86" t="s">
        <v>177</v>
      </c>
      <c r="C15" s="6">
        <v>17.100000000000001</v>
      </c>
      <c r="D15" s="7">
        <f>SUM(D18:D61)</f>
        <v>0</v>
      </c>
      <c r="E15" s="7">
        <v>17.100000000000001</v>
      </c>
      <c r="F15" s="7">
        <f>SUM(F18:F61)</f>
        <v>0</v>
      </c>
      <c r="G15" s="23">
        <v>2020</v>
      </c>
    </row>
    <row r="16" spans="2:7" ht="45" x14ac:dyDescent="0.25">
      <c r="B16" s="30" t="s">
        <v>177</v>
      </c>
      <c r="C16" s="6">
        <f>SUM(D16:F16)</f>
        <v>20.7</v>
      </c>
      <c r="D16" s="7">
        <f>SUM(D18:D62)</f>
        <v>0</v>
      </c>
      <c r="E16" s="7">
        <v>20.7</v>
      </c>
      <c r="F16" s="7">
        <f>SUM(F18:F62)</f>
        <v>0</v>
      </c>
      <c r="G16" s="23">
        <v>2019</v>
      </c>
    </row>
    <row r="17" spans="1:7" ht="45" x14ac:dyDescent="0.25">
      <c r="B17" s="80" t="s">
        <v>177</v>
      </c>
      <c r="C17" s="6">
        <f>SUM(D17:F17)</f>
        <v>24.3</v>
      </c>
      <c r="D17" s="7">
        <f>SUM(D18:D63)</f>
        <v>0</v>
      </c>
      <c r="E17" s="7">
        <v>24.3</v>
      </c>
      <c r="F17" s="7">
        <f>SUM(F18:F63)</f>
        <v>0</v>
      </c>
      <c r="G17" s="23">
        <v>2018</v>
      </c>
    </row>
    <row r="19" spans="1:7" x14ac:dyDescent="0.25">
      <c r="A19" s="19"/>
      <c r="B19" s="21" t="s">
        <v>44</v>
      </c>
    </row>
    <row r="20" spans="1:7" x14ac:dyDescent="0.25">
      <c r="A20" s="19">
        <v>1</v>
      </c>
      <c r="B20" s="22" t="s">
        <v>175</v>
      </c>
    </row>
    <row r="21" spans="1:7" x14ac:dyDescent="0.25">
      <c r="A21" s="19"/>
      <c r="B21" s="22" t="s">
        <v>178</v>
      </c>
    </row>
    <row r="22" spans="1:7" x14ac:dyDescent="0.25">
      <c r="A22" s="19"/>
      <c r="B22" s="22" t="s">
        <v>67</v>
      </c>
    </row>
    <row r="23" spans="1:7" x14ac:dyDescent="0.25">
      <c r="A23" s="19"/>
      <c r="B23" s="22" t="s">
        <v>176</v>
      </c>
    </row>
    <row r="24" spans="1:7" x14ac:dyDescent="0.25">
      <c r="A24" s="19"/>
      <c r="B24" s="22" t="s">
        <v>179</v>
      </c>
    </row>
    <row r="25" spans="1:7" x14ac:dyDescent="0.25">
      <c r="A25" s="19"/>
      <c r="B25" s="19"/>
    </row>
    <row r="26" spans="1:7" x14ac:dyDescent="0.25">
      <c r="A26" s="19">
        <v>2</v>
      </c>
      <c r="B26" s="19" t="s">
        <v>47</v>
      </c>
    </row>
    <row r="27" spans="1:7" x14ac:dyDescent="0.25">
      <c r="A27" s="19"/>
      <c r="B27" s="19" t="s">
        <v>134</v>
      </c>
    </row>
    <row r="28" spans="1:7" x14ac:dyDescent="0.25">
      <c r="A28" s="19"/>
      <c r="B28" s="19" t="s">
        <v>48</v>
      </c>
    </row>
    <row r="29" spans="1:7" x14ac:dyDescent="0.25">
      <c r="A29" s="19"/>
      <c r="B29" s="19" t="s">
        <v>135</v>
      </c>
    </row>
    <row r="30" spans="1:7" x14ac:dyDescent="0.25">
      <c r="A30" s="19"/>
      <c r="B30" s="19"/>
    </row>
    <row r="31" spans="1:7" x14ac:dyDescent="0.25">
      <c r="A31" s="19"/>
      <c r="B31" s="19" t="s">
        <v>49</v>
      </c>
    </row>
    <row r="32" spans="1:7" x14ac:dyDescent="0.25">
      <c r="A32" s="19"/>
      <c r="B32" s="19" t="s">
        <v>50</v>
      </c>
    </row>
    <row r="33" spans="1:2" x14ac:dyDescent="0.25">
      <c r="A33" s="19"/>
      <c r="B33" s="19" t="s">
        <v>51</v>
      </c>
    </row>
    <row r="34" spans="1:2" x14ac:dyDescent="0.25">
      <c r="A34" s="19"/>
    </row>
    <row r="35" spans="1:2" x14ac:dyDescent="0.25">
      <c r="A35" s="19"/>
      <c r="B35" s="19" t="s">
        <v>52</v>
      </c>
    </row>
    <row r="36" spans="1:2" x14ac:dyDescent="0.25">
      <c r="A36" s="19"/>
      <c r="B36" s="19" t="s">
        <v>53</v>
      </c>
    </row>
    <row r="37" spans="1:2" x14ac:dyDescent="0.25">
      <c r="A37" s="19"/>
      <c r="B37" s="19"/>
    </row>
    <row r="38" spans="1:2" x14ac:dyDescent="0.25">
      <c r="A38" s="19"/>
      <c r="B38" s="19" t="s">
        <v>54</v>
      </c>
    </row>
    <row r="39" spans="1:2" x14ac:dyDescent="0.25">
      <c r="A39" s="19"/>
      <c r="B39" s="19" t="s">
        <v>55</v>
      </c>
    </row>
    <row r="40" spans="1:2" x14ac:dyDescent="0.25">
      <c r="A40" s="19"/>
      <c r="B40" s="19"/>
    </row>
    <row r="41" spans="1:2" x14ac:dyDescent="0.25">
      <c r="A41" s="19"/>
      <c r="B41" s="53" t="s">
        <v>138</v>
      </c>
    </row>
    <row r="42" spans="1:2" x14ac:dyDescent="0.25">
      <c r="A42" s="19"/>
      <c r="B42" s="54" t="s">
        <v>146</v>
      </c>
    </row>
    <row r="43" spans="1:2" x14ac:dyDescent="0.25">
      <c r="A43" s="19"/>
      <c r="B43" s="19"/>
    </row>
    <row r="44" spans="1:2" x14ac:dyDescent="0.25">
      <c r="A44" s="19">
        <v>3</v>
      </c>
      <c r="B44" s="19" t="s">
        <v>56</v>
      </c>
    </row>
    <row r="45" spans="1:2" x14ac:dyDescent="0.25">
      <c r="A45" s="19"/>
      <c r="B45" s="19" t="s">
        <v>57</v>
      </c>
    </row>
  </sheetData>
  <mergeCells count="4">
    <mergeCell ref="B12:B13"/>
    <mergeCell ref="C12:C13"/>
    <mergeCell ref="D12:F12"/>
    <mergeCell ref="G12:G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G41"/>
  <sheetViews>
    <sheetView workbookViewId="0">
      <selection activeCell="B18" sqref="B18"/>
    </sheetView>
  </sheetViews>
  <sheetFormatPr defaultRowHeight="15" x14ac:dyDescent="0.25"/>
  <cols>
    <col min="2" max="2" width="24.42578125" customWidth="1"/>
    <col min="3" max="3" width="18" customWidth="1"/>
    <col min="4" max="4" width="14.28515625" customWidth="1"/>
    <col min="5" max="5" width="18.85546875" customWidth="1"/>
    <col min="6" max="6" width="23.5703125" customWidth="1"/>
    <col min="7" max="7" width="14.42578125" customWidth="1"/>
  </cols>
  <sheetData>
    <row r="1" spans="2:7" x14ac:dyDescent="0.25">
      <c r="E1" s="51"/>
    </row>
    <row r="2" spans="2:7" x14ac:dyDescent="0.25">
      <c r="B2" s="2" t="s">
        <v>58</v>
      </c>
      <c r="C2" s="1"/>
      <c r="D2" s="1"/>
      <c r="E2" s="1"/>
      <c r="F2" s="3"/>
    </row>
    <row r="3" spans="2:7" x14ac:dyDescent="0.25">
      <c r="B3" s="2" t="s">
        <v>59</v>
      </c>
      <c r="C3" s="1"/>
      <c r="D3" s="1"/>
      <c r="E3" s="1"/>
      <c r="F3" s="3"/>
    </row>
    <row r="4" spans="2:7" x14ac:dyDescent="0.25">
      <c r="B4" s="1"/>
      <c r="C4" s="1"/>
      <c r="D4" s="1"/>
      <c r="E4" s="1"/>
      <c r="F4" s="3"/>
    </row>
    <row r="5" spans="2:7" x14ac:dyDescent="0.25">
      <c r="B5" s="1" t="s">
        <v>2</v>
      </c>
      <c r="C5" s="1"/>
      <c r="D5" s="1"/>
      <c r="E5" s="1"/>
      <c r="F5" s="3"/>
    </row>
    <row r="6" spans="2:7" x14ac:dyDescent="0.25">
      <c r="B6" s="1" t="s">
        <v>3</v>
      </c>
      <c r="C6" s="1"/>
      <c r="D6" s="1"/>
      <c r="E6" s="1"/>
      <c r="F6" s="3"/>
    </row>
    <row r="7" spans="2:7" x14ac:dyDescent="0.25">
      <c r="B7" s="1"/>
      <c r="C7" s="1"/>
      <c r="D7" s="1"/>
      <c r="E7" s="1"/>
      <c r="F7" s="3"/>
    </row>
    <row r="8" spans="2:7" x14ac:dyDescent="0.25">
      <c r="B8" s="1" t="s">
        <v>5</v>
      </c>
      <c r="C8" s="91" t="s">
        <v>184</v>
      </c>
      <c r="D8" s="33"/>
      <c r="E8" s="4"/>
      <c r="F8" s="3"/>
    </row>
    <row r="9" spans="2:7" x14ac:dyDescent="0.25">
      <c r="B9" s="1"/>
      <c r="C9" s="1"/>
      <c r="D9" s="1"/>
      <c r="E9" s="1"/>
      <c r="F9" s="3"/>
    </row>
    <row r="10" spans="2:7" x14ac:dyDescent="0.25">
      <c r="B10" s="1" t="s">
        <v>6</v>
      </c>
      <c r="C10" s="1"/>
      <c r="D10" s="1"/>
      <c r="E10" s="1"/>
      <c r="F10" s="3"/>
    </row>
    <row r="11" spans="2:7" x14ac:dyDescent="0.25">
      <c r="B11" s="105"/>
      <c r="C11" s="106" t="s">
        <v>60</v>
      </c>
      <c r="D11" s="108" t="s">
        <v>130</v>
      </c>
      <c r="E11" s="109"/>
      <c r="F11" s="110"/>
      <c r="G11" s="115" t="s">
        <v>61</v>
      </c>
    </row>
    <row r="12" spans="2:7" ht="45" x14ac:dyDescent="0.25">
      <c r="B12" s="105"/>
      <c r="C12" s="107"/>
      <c r="D12" s="5" t="s">
        <v>9</v>
      </c>
      <c r="E12" s="5" t="s">
        <v>10</v>
      </c>
      <c r="F12" s="5" t="s">
        <v>11</v>
      </c>
      <c r="G12" s="116"/>
    </row>
    <row r="13" spans="2:7" ht="45" x14ac:dyDescent="0.25">
      <c r="B13" s="90" t="s">
        <v>62</v>
      </c>
      <c r="C13" s="6">
        <f>D13+E13+F13</f>
        <v>73.199999999999989</v>
      </c>
      <c r="D13" s="41">
        <v>73.099999999999994</v>
      </c>
      <c r="E13" s="41">
        <v>0.1</v>
      </c>
      <c r="F13" s="41">
        <v>0</v>
      </c>
      <c r="G13" s="40">
        <v>2021</v>
      </c>
    </row>
    <row r="14" spans="2:7" ht="45" x14ac:dyDescent="0.25">
      <c r="B14" s="82" t="s">
        <v>62</v>
      </c>
      <c r="C14" s="6">
        <f t="shared" ref="C14:C16" si="0">D14+E14+F14</f>
        <v>82.1</v>
      </c>
      <c r="D14" s="41">
        <v>82</v>
      </c>
      <c r="E14" s="41">
        <v>0.1</v>
      </c>
      <c r="F14" s="41">
        <v>0</v>
      </c>
      <c r="G14" s="40">
        <v>2020</v>
      </c>
    </row>
    <row r="15" spans="2:7" ht="45" x14ac:dyDescent="0.25">
      <c r="B15" s="64" t="s">
        <v>62</v>
      </c>
      <c r="C15" s="6">
        <f t="shared" si="0"/>
        <v>15.300000000000002</v>
      </c>
      <c r="D15" s="41">
        <v>15.200000000000003</v>
      </c>
      <c r="E15" s="41">
        <v>0.1</v>
      </c>
      <c r="F15" s="41">
        <v>0</v>
      </c>
      <c r="G15" s="40">
        <v>2019</v>
      </c>
    </row>
    <row r="16" spans="2:7" ht="45" x14ac:dyDescent="0.25">
      <c r="B16" s="31" t="s">
        <v>62</v>
      </c>
      <c r="C16" s="6">
        <f t="shared" si="0"/>
        <v>14.500000000000002</v>
      </c>
      <c r="D16" s="41">
        <v>14.400000000000002</v>
      </c>
      <c r="E16" s="41">
        <v>0.1</v>
      </c>
      <c r="F16" s="41">
        <v>0</v>
      </c>
      <c r="G16" s="40">
        <v>2018</v>
      </c>
    </row>
    <row r="18" spans="1:2" x14ac:dyDescent="0.25">
      <c r="A18" s="19"/>
      <c r="B18" s="21" t="s">
        <v>44</v>
      </c>
    </row>
    <row r="19" spans="1:2" x14ac:dyDescent="0.25">
      <c r="A19" s="19">
        <v>1</v>
      </c>
      <c r="B19" s="22" t="s">
        <v>63</v>
      </c>
    </row>
    <row r="20" spans="1:2" x14ac:dyDescent="0.25">
      <c r="A20" s="19"/>
      <c r="B20" s="22" t="s">
        <v>137</v>
      </c>
    </row>
    <row r="22" spans="1:2" x14ac:dyDescent="0.25">
      <c r="A22" s="19">
        <v>2</v>
      </c>
      <c r="B22" s="19" t="s">
        <v>47</v>
      </c>
    </row>
    <row r="23" spans="1:2" x14ac:dyDescent="0.25">
      <c r="A23" s="19"/>
      <c r="B23" s="19" t="s">
        <v>134</v>
      </c>
    </row>
    <row r="24" spans="1:2" x14ac:dyDescent="0.25">
      <c r="A24" s="19"/>
      <c r="B24" s="19" t="s">
        <v>48</v>
      </c>
    </row>
    <row r="25" spans="1:2" x14ac:dyDescent="0.25">
      <c r="A25" s="19"/>
      <c r="B25" s="19" t="s">
        <v>135</v>
      </c>
    </row>
    <row r="26" spans="1:2" x14ac:dyDescent="0.25">
      <c r="A26" s="19"/>
      <c r="B26" s="19"/>
    </row>
    <row r="27" spans="1:2" x14ac:dyDescent="0.25">
      <c r="A27" s="19"/>
      <c r="B27" s="19" t="s">
        <v>49</v>
      </c>
    </row>
    <row r="28" spans="1:2" x14ac:dyDescent="0.25">
      <c r="A28" s="19"/>
      <c r="B28" s="19" t="s">
        <v>50</v>
      </c>
    </row>
    <row r="29" spans="1:2" x14ac:dyDescent="0.25">
      <c r="A29" s="19"/>
      <c r="B29" s="19" t="s">
        <v>51</v>
      </c>
    </row>
    <row r="30" spans="1:2" x14ac:dyDescent="0.25">
      <c r="A30" s="19"/>
    </row>
    <row r="31" spans="1:2" x14ac:dyDescent="0.25">
      <c r="A31" s="19"/>
      <c r="B31" s="19" t="s">
        <v>52</v>
      </c>
    </row>
    <row r="32" spans="1:2" x14ac:dyDescent="0.25">
      <c r="A32" s="19"/>
      <c r="B32" s="19" t="s">
        <v>53</v>
      </c>
    </row>
    <row r="33" spans="1:2" x14ac:dyDescent="0.25">
      <c r="A33" s="19"/>
      <c r="B33" s="19"/>
    </row>
    <row r="34" spans="1:2" x14ac:dyDescent="0.25">
      <c r="A34" s="19"/>
      <c r="B34" s="19" t="s">
        <v>54</v>
      </c>
    </row>
    <row r="35" spans="1:2" x14ac:dyDescent="0.25">
      <c r="A35" s="19"/>
      <c r="B35" s="19" t="s">
        <v>55</v>
      </c>
    </row>
    <row r="36" spans="1:2" x14ac:dyDescent="0.25">
      <c r="A36" s="19"/>
      <c r="B36" s="19"/>
    </row>
    <row r="37" spans="1:2" x14ac:dyDescent="0.25">
      <c r="A37" s="19"/>
      <c r="B37" s="53" t="s">
        <v>138</v>
      </c>
    </row>
    <row r="38" spans="1:2" x14ac:dyDescent="0.25">
      <c r="A38" s="19"/>
      <c r="B38" s="54" t="s">
        <v>146</v>
      </c>
    </row>
    <row r="39" spans="1:2" x14ac:dyDescent="0.25">
      <c r="A39" s="19"/>
      <c r="B39" s="19"/>
    </row>
    <row r="40" spans="1:2" x14ac:dyDescent="0.25">
      <c r="A40" s="19">
        <v>3</v>
      </c>
      <c r="B40" s="19" t="s">
        <v>56</v>
      </c>
    </row>
    <row r="41" spans="1:2" x14ac:dyDescent="0.25">
      <c r="A41" s="19"/>
      <c r="B41" s="19" t="s">
        <v>57</v>
      </c>
    </row>
  </sheetData>
  <mergeCells count="4">
    <mergeCell ref="B11:B12"/>
    <mergeCell ref="C11:C12"/>
    <mergeCell ref="D11:F11"/>
    <mergeCell ref="G11:G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H123"/>
  <sheetViews>
    <sheetView topLeftCell="A13" workbookViewId="0">
      <selection activeCell="D27" sqref="D27"/>
    </sheetView>
  </sheetViews>
  <sheetFormatPr defaultColWidth="14.7109375" defaultRowHeight="15" x14ac:dyDescent="0.25"/>
  <cols>
    <col min="1" max="1" width="3.7109375" style="3" customWidth="1"/>
    <col min="2" max="2" width="2.28515625" style="3" bestFit="1" customWidth="1"/>
    <col min="3" max="3" width="54.42578125" style="3" customWidth="1"/>
    <col min="4" max="4" width="20.140625" style="3" customWidth="1"/>
    <col min="5" max="5" width="24.28515625" style="3" customWidth="1"/>
    <col min="6" max="6" width="27.42578125" style="3" customWidth="1"/>
    <col min="7" max="16384" width="14.7109375" style="3"/>
  </cols>
  <sheetData>
    <row r="1" spans="2:8" x14ac:dyDescent="0.25">
      <c r="D1" s="51"/>
    </row>
    <row r="2" spans="2:8" x14ac:dyDescent="0.25">
      <c r="E2" s="63"/>
    </row>
    <row r="3" spans="2:8" x14ac:dyDescent="0.25">
      <c r="B3" s="1"/>
      <c r="C3" s="2" t="s">
        <v>68</v>
      </c>
      <c r="D3" s="1"/>
      <c r="E3" s="1"/>
      <c r="F3" s="1"/>
    </row>
    <row r="4" spans="2:8" x14ac:dyDescent="0.25">
      <c r="B4" s="1"/>
      <c r="C4" s="2" t="s">
        <v>69</v>
      </c>
      <c r="D4" s="1"/>
      <c r="E4" s="1"/>
      <c r="F4" s="1"/>
    </row>
    <row r="5" spans="2:8" x14ac:dyDescent="0.25">
      <c r="B5" s="1"/>
      <c r="C5" s="2"/>
      <c r="D5" s="1"/>
      <c r="E5" s="1"/>
      <c r="F5" s="1"/>
    </row>
    <row r="6" spans="2:8" x14ac:dyDescent="0.25">
      <c r="B6" s="1"/>
      <c r="C6" s="1" t="s">
        <v>2</v>
      </c>
      <c r="D6" s="1"/>
      <c r="E6" s="1"/>
      <c r="F6" s="1"/>
    </row>
    <row r="7" spans="2:8" x14ac:dyDescent="0.25">
      <c r="B7" s="1"/>
      <c r="C7" s="1" t="s">
        <v>3</v>
      </c>
      <c r="D7" s="1"/>
      <c r="E7" s="1"/>
      <c r="F7" s="1"/>
    </row>
    <row r="8" spans="2:8" x14ac:dyDescent="0.25">
      <c r="B8" s="1"/>
      <c r="C8" s="1"/>
      <c r="D8" s="1"/>
      <c r="E8" s="1"/>
      <c r="F8" s="24" t="s">
        <v>70</v>
      </c>
    </row>
    <row r="9" spans="2:8" ht="30" x14ac:dyDescent="0.25">
      <c r="B9" s="1"/>
      <c r="C9" s="1" t="s">
        <v>4</v>
      </c>
      <c r="D9" s="74">
        <v>2021</v>
      </c>
      <c r="E9" s="49" t="s">
        <v>189</v>
      </c>
      <c r="F9" s="50">
        <v>31444.9</v>
      </c>
      <c r="G9"/>
      <c r="H9" s="42"/>
    </row>
    <row r="10" spans="2:8" x14ac:dyDescent="0.25">
      <c r="B10" s="1"/>
      <c r="C10" s="1" t="s">
        <v>5</v>
      </c>
      <c r="D10" s="75" t="s">
        <v>190</v>
      </c>
      <c r="E10" s="4"/>
      <c r="F10" s="4"/>
    </row>
    <row r="11" spans="2:8" x14ac:dyDescent="0.25">
      <c r="B11" s="1"/>
      <c r="C11" s="1"/>
      <c r="D11" s="1"/>
      <c r="E11" s="1"/>
      <c r="F11" s="1"/>
    </row>
    <row r="12" spans="2:8" x14ac:dyDescent="0.25">
      <c r="B12" s="1"/>
      <c r="C12" s="1" t="s">
        <v>71</v>
      </c>
      <c r="D12" s="1"/>
      <c r="E12" s="1"/>
      <c r="F12" s="1"/>
    </row>
    <row r="13" spans="2:8" x14ac:dyDescent="0.25">
      <c r="B13" s="105"/>
      <c r="C13" s="105"/>
      <c r="D13" s="106" t="s">
        <v>72</v>
      </c>
      <c r="E13" s="106" t="s">
        <v>73</v>
      </c>
      <c r="F13" s="106" t="s">
        <v>74</v>
      </c>
    </row>
    <row r="14" spans="2:8" ht="63.75" customHeight="1" x14ac:dyDescent="0.25">
      <c r="B14" s="105"/>
      <c r="C14" s="105"/>
      <c r="D14" s="107"/>
      <c r="E14" s="107"/>
      <c r="F14" s="107"/>
    </row>
    <row r="15" spans="2:8" x14ac:dyDescent="0.25">
      <c r="B15" s="113" t="s">
        <v>75</v>
      </c>
      <c r="C15" s="114"/>
      <c r="D15" s="9"/>
      <c r="E15" s="9"/>
      <c r="F15" s="9"/>
    </row>
    <row r="16" spans="2:8" x14ac:dyDescent="0.25">
      <c r="B16" s="85"/>
      <c r="C16" s="94" t="s">
        <v>17</v>
      </c>
      <c r="D16" s="43">
        <v>100</v>
      </c>
      <c r="E16" s="43">
        <v>2318.6999999999998</v>
      </c>
      <c r="F16" s="37">
        <f t="shared" ref="F16:F47" si="0">E16*100/F$9</f>
        <v>7.3738507675330487</v>
      </c>
    </row>
    <row r="17" spans="2:6" x14ac:dyDescent="0.25">
      <c r="B17" s="85"/>
      <c r="C17" s="97" t="s">
        <v>142</v>
      </c>
      <c r="D17" s="43">
        <v>100</v>
      </c>
      <c r="E17" s="43">
        <v>1671.5</v>
      </c>
      <c r="F17" s="37">
        <f t="shared" si="0"/>
        <v>5.3156473704797911</v>
      </c>
    </row>
    <row r="18" spans="2:6" x14ac:dyDescent="0.25">
      <c r="B18" s="85"/>
      <c r="C18" s="94" t="s">
        <v>131</v>
      </c>
      <c r="D18" s="43">
        <v>100</v>
      </c>
      <c r="E18" s="43">
        <v>382.1</v>
      </c>
      <c r="F18" s="37">
        <f t="shared" si="0"/>
        <v>1.215141406078569</v>
      </c>
    </row>
    <row r="19" spans="2:6" x14ac:dyDescent="0.25">
      <c r="B19" s="85"/>
      <c r="C19" s="94" t="s">
        <v>193</v>
      </c>
      <c r="D19" s="43">
        <v>67.03</v>
      </c>
      <c r="E19" s="43">
        <v>246.2</v>
      </c>
      <c r="F19" s="37">
        <f t="shared" si="0"/>
        <v>0.78295685468867759</v>
      </c>
    </row>
    <row r="20" spans="2:6" x14ac:dyDescent="0.25">
      <c r="B20" s="85"/>
      <c r="C20" s="94" t="s">
        <v>18</v>
      </c>
      <c r="D20" s="43">
        <v>100</v>
      </c>
      <c r="E20" s="43">
        <v>176.1</v>
      </c>
      <c r="F20" s="37">
        <f t="shared" si="0"/>
        <v>0.56002722222045542</v>
      </c>
    </row>
    <row r="21" spans="2:6" x14ac:dyDescent="0.25">
      <c r="B21" s="85"/>
      <c r="C21" s="94" t="s">
        <v>19</v>
      </c>
      <c r="D21" s="43">
        <v>100</v>
      </c>
      <c r="E21" s="43">
        <v>116.3</v>
      </c>
      <c r="F21" s="37">
        <f t="shared" si="0"/>
        <v>0.36985329894513896</v>
      </c>
    </row>
    <row r="22" spans="2:6" x14ac:dyDescent="0.25">
      <c r="B22" s="85"/>
      <c r="C22" s="98" t="s">
        <v>26</v>
      </c>
      <c r="D22" s="43">
        <v>100</v>
      </c>
      <c r="E22" s="43">
        <v>73</v>
      </c>
      <c r="F22" s="37">
        <f t="shared" si="0"/>
        <v>0.23215211369729272</v>
      </c>
    </row>
    <row r="23" spans="2:6" x14ac:dyDescent="0.25">
      <c r="B23" s="85"/>
      <c r="C23" s="94" t="s">
        <v>186</v>
      </c>
      <c r="D23" s="43">
        <v>100</v>
      </c>
      <c r="E23" s="43">
        <v>68.2</v>
      </c>
      <c r="F23" s="37">
        <f t="shared" si="0"/>
        <v>0.21688731718021045</v>
      </c>
    </row>
    <row r="24" spans="2:6" x14ac:dyDescent="0.25">
      <c r="B24" s="85"/>
      <c r="C24" s="96" t="s">
        <v>27</v>
      </c>
      <c r="D24" s="43">
        <v>100</v>
      </c>
      <c r="E24" s="43">
        <v>63.3</v>
      </c>
      <c r="F24" s="37">
        <f t="shared" si="0"/>
        <v>0.20130450406902231</v>
      </c>
    </row>
    <row r="25" spans="2:6" x14ac:dyDescent="0.25">
      <c r="B25" s="85"/>
      <c r="C25" s="98" t="s">
        <v>29</v>
      </c>
      <c r="D25" s="43">
        <v>100</v>
      </c>
      <c r="E25" s="43">
        <v>58.5</v>
      </c>
      <c r="F25" s="37">
        <f t="shared" si="0"/>
        <v>0.18603970755194005</v>
      </c>
    </row>
    <row r="26" spans="2:6" x14ac:dyDescent="0.25">
      <c r="B26" s="85"/>
      <c r="C26" s="98" t="s">
        <v>30</v>
      </c>
      <c r="D26" s="43">
        <v>100</v>
      </c>
      <c r="E26" s="43">
        <v>55.9</v>
      </c>
      <c r="F26" s="37">
        <f t="shared" si="0"/>
        <v>0.17777127610518717</v>
      </c>
    </row>
    <row r="27" spans="2:6" x14ac:dyDescent="0.25">
      <c r="B27" s="85"/>
      <c r="C27" s="98" t="s">
        <v>28</v>
      </c>
      <c r="D27" s="43">
        <v>100</v>
      </c>
      <c r="E27" s="43">
        <v>54.2</v>
      </c>
      <c r="F27" s="37">
        <f t="shared" si="0"/>
        <v>0.17236499400538718</v>
      </c>
    </row>
    <row r="28" spans="2:6" x14ac:dyDescent="0.25">
      <c r="B28" s="85"/>
      <c r="C28" s="99" t="s">
        <v>79</v>
      </c>
      <c r="D28" s="43">
        <v>100</v>
      </c>
      <c r="E28" s="43">
        <v>52.3</v>
      </c>
      <c r="F28" s="37">
        <f t="shared" si="0"/>
        <v>0.16632267871737547</v>
      </c>
    </row>
    <row r="29" spans="2:6" x14ac:dyDescent="0.25">
      <c r="B29" s="85"/>
      <c r="C29" s="94" t="s">
        <v>22</v>
      </c>
      <c r="D29" s="43">
        <v>100</v>
      </c>
      <c r="E29" s="43">
        <v>45</v>
      </c>
      <c r="F29" s="37">
        <f t="shared" si="0"/>
        <v>0.14310746734764621</v>
      </c>
    </row>
    <row r="30" spans="2:6" x14ac:dyDescent="0.25">
      <c r="B30" s="85"/>
      <c r="C30" s="98" t="s">
        <v>81</v>
      </c>
      <c r="D30" s="43">
        <v>100</v>
      </c>
      <c r="E30" s="43">
        <v>43</v>
      </c>
      <c r="F30" s="37">
        <f t="shared" si="0"/>
        <v>0.13674713546552858</v>
      </c>
    </row>
    <row r="31" spans="2:6" x14ac:dyDescent="0.25">
      <c r="B31" s="85"/>
      <c r="C31" s="98" t="s">
        <v>39</v>
      </c>
      <c r="D31" s="43">
        <v>100</v>
      </c>
      <c r="E31" s="43">
        <v>39.299999999999997</v>
      </c>
      <c r="F31" s="37">
        <f t="shared" si="0"/>
        <v>0.124980521483611</v>
      </c>
    </row>
    <row r="32" spans="2:6" x14ac:dyDescent="0.25">
      <c r="B32" s="85"/>
      <c r="C32" s="98" t="s">
        <v>33</v>
      </c>
      <c r="D32" s="43">
        <v>100</v>
      </c>
      <c r="E32" s="43">
        <v>36.1</v>
      </c>
      <c r="F32" s="37">
        <f t="shared" si="0"/>
        <v>0.11480399047222284</v>
      </c>
    </row>
    <row r="33" spans="2:6" x14ac:dyDescent="0.25">
      <c r="B33" s="85"/>
      <c r="C33" s="94" t="s">
        <v>144</v>
      </c>
      <c r="D33" s="43">
        <v>100</v>
      </c>
      <c r="E33" s="43">
        <v>35.6</v>
      </c>
      <c r="F33" s="37">
        <f t="shared" si="0"/>
        <v>0.11321390750169344</v>
      </c>
    </row>
    <row r="34" spans="2:6" x14ac:dyDescent="0.25">
      <c r="B34" s="85"/>
      <c r="C34" s="98" t="s">
        <v>104</v>
      </c>
      <c r="D34" s="43">
        <v>100</v>
      </c>
      <c r="E34" s="43">
        <v>35</v>
      </c>
      <c r="F34" s="37">
        <f t="shared" si="0"/>
        <v>0.11130580793705815</v>
      </c>
    </row>
    <row r="35" spans="2:6" x14ac:dyDescent="0.25">
      <c r="B35" s="85"/>
      <c r="C35" s="98" t="s">
        <v>31</v>
      </c>
      <c r="D35" s="43">
        <v>100</v>
      </c>
      <c r="E35" s="43">
        <v>34</v>
      </c>
      <c r="F35" s="37">
        <f t="shared" si="0"/>
        <v>0.10812564199599935</v>
      </c>
    </row>
    <row r="36" spans="2:6" x14ac:dyDescent="0.25">
      <c r="B36" s="85"/>
      <c r="C36" s="98" t="s">
        <v>85</v>
      </c>
      <c r="D36" s="43">
        <v>100</v>
      </c>
      <c r="E36" s="43">
        <v>31.6</v>
      </c>
      <c r="F36" s="37">
        <f t="shared" si="0"/>
        <v>0.10049324373745822</v>
      </c>
    </row>
    <row r="37" spans="2:6" x14ac:dyDescent="0.25">
      <c r="B37" s="85"/>
      <c r="C37" s="98" t="s">
        <v>34</v>
      </c>
      <c r="D37" s="43">
        <v>100</v>
      </c>
      <c r="E37" s="43">
        <v>30.3</v>
      </c>
      <c r="F37" s="37">
        <f t="shared" si="0"/>
        <v>9.6359028014081777E-2</v>
      </c>
    </row>
    <row r="38" spans="2:6" x14ac:dyDescent="0.25">
      <c r="B38" s="85"/>
      <c r="C38" s="96" t="s">
        <v>80</v>
      </c>
      <c r="D38" s="43">
        <v>100</v>
      </c>
      <c r="E38" s="43">
        <v>30.1</v>
      </c>
      <c r="F38" s="37">
        <f t="shared" si="0"/>
        <v>9.5722994825870003E-2</v>
      </c>
    </row>
    <row r="39" spans="2:6" x14ac:dyDescent="0.25">
      <c r="B39" s="85"/>
      <c r="C39" s="98" t="s">
        <v>35</v>
      </c>
      <c r="D39" s="43">
        <v>100</v>
      </c>
      <c r="E39" s="43">
        <v>29.9</v>
      </c>
      <c r="F39" s="37">
        <f t="shared" si="0"/>
        <v>9.5086961637658243E-2</v>
      </c>
    </row>
    <row r="40" spans="2:6" x14ac:dyDescent="0.25">
      <c r="B40" s="85"/>
      <c r="C40" s="94" t="s">
        <v>143</v>
      </c>
      <c r="D40" s="43">
        <v>100</v>
      </c>
      <c r="E40" s="43">
        <v>29.8</v>
      </c>
      <c r="F40" s="37">
        <f t="shared" si="0"/>
        <v>9.4768945043552363E-2</v>
      </c>
    </row>
    <row r="41" spans="2:6" x14ac:dyDescent="0.25">
      <c r="B41" s="85"/>
      <c r="C41" s="98" t="s">
        <v>37</v>
      </c>
      <c r="D41" s="43">
        <v>100</v>
      </c>
      <c r="E41" s="43">
        <v>25.8</v>
      </c>
      <c r="F41" s="37">
        <f t="shared" si="0"/>
        <v>8.2048281279317153E-2</v>
      </c>
    </row>
    <row r="42" spans="2:6" x14ac:dyDescent="0.25">
      <c r="B42" s="85"/>
      <c r="C42" s="98" t="s">
        <v>32</v>
      </c>
      <c r="D42" s="43">
        <v>100</v>
      </c>
      <c r="E42" s="43">
        <v>25.6</v>
      </c>
      <c r="F42" s="37">
        <f t="shared" si="0"/>
        <v>8.1412248091105394E-2</v>
      </c>
    </row>
    <row r="43" spans="2:6" x14ac:dyDescent="0.25">
      <c r="B43" s="85"/>
      <c r="C43" s="98" t="s">
        <v>87</v>
      </c>
      <c r="D43" s="43">
        <v>100</v>
      </c>
      <c r="E43" s="43">
        <v>24.8</v>
      </c>
      <c r="F43" s="37">
        <f t="shared" si="0"/>
        <v>7.8868115338258341E-2</v>
      </c>
    </row>
    <row r="44" spans="2:6" x14ac:dyDescent="0.25">
      <c r="B44" s="85"/>
      <c r="C44" s="94" t="s">
        <v>21</v>
      </c>
      <c r="D44" s="43">
        <v>100</v>
      </c>
      <c r="E44" s="43">
        <v>24.4</v>
      </c>
      <c r="F44" s="37">
        <f t="shared" si="0"/>
        <v>7.7596048961834821E-2</v>
      </c>
    </row>
    <row r="45" spans="2:6" x14ac:dyDescent="0.25">
      <c r="B45" s="85"/>
      <c r="C45" s="98" t="s">
        <v>38</v>
      </c>
      <c r="D45" s="43">
        <v>100</v>
      </c>
      <c r="E45" s="43">
        <v>22.2</v>
      </c>
      <c r="F45" s="37">
        <f t="shared" si="0"/>
        <v>7.0599683891505449E-2</v>
      </c>
    </row>
    <row r="46" spans="2:6" x14ac:dyDescent="0.25">
      <c r="B46" s="85"/>
      <c r="C46" s="94" t="s">
        <v>15</v>
      </c>
      <c r="D46" s="43">
        <v>100</v>
      </c>
      <c r="E46" s="43">
        <v>21.2</v>
      </c>
      <c r="F46" s="37">
        <f t="shared" si="0"/>
        <v>6.741951795044665E-2</v>
      </c>
    </row>
    <row r="47" spans="2:6" x14ac:dyDescent="0.25">
      <c r="B47" s="85"/>
      <c r="C47" s="98" t="s">
        <v>82</v>
      </c>
      <c r="D47" s="43">
        <v>100</v>
      </c>
      <c r="E47" s="43">
        <v>20.6</v>
      </c>
      <c r="F47" s="37">
        <f t="shared" si="0"/>
        <v>6.5511418385811371E-2</v>
      </c>
    </row>
    <row r="48" spans="2:6" x14ac:dyDescent="0.25">
      <c r="B48" s="85"/>
      <c r="C48" s="98" t="s">
        <v>36</v>
      </c>
      <c r="D48" s="43">
        <v>100</v>
      </c>
      <c r="E48" s="43">
        <v>19.7</v>
      </c>
      <c r="F48" s="37">
        <f t="shared" ref="F48:F79" si="1">E48*100/F$9</f>
        <v>6.2649269038858452E-2</v>
      </c>
    </row>
    <row r="49" spans="2:6" x14ac:dyDescent="0.25">
      <c r="B49" s="85"/>
      <c r="C49" s="94" t="s">
        <v>20</v>
      </c>
      <c r="D49" s="43">
        <v>100</v>
      </c>
      <c r="E49" s="43">
        <v>18.5</v>
      </c>
      <c r="F49" s="37">
        <f t="shared" si="1"/>
        <v>5.8833069909587879E-2</v>
      </c>
    </row>
    <row r="50" spans="2:6" x14ac:dyDescent="0.25">
      <c r="B50" s="85"/>
      <c r="C50" s="98" t="s">
        <v>83</v>
      </c>
      <c r="D50" s="43">
        <v>100</v>
      </c>
      <c r="E50" s="43">
        <v>17.8</v>
      </c>
      <c r="F50" s="37">
        <f t="shared" si="1"/>
        <v>5.660695375084672E-2</v>
      </c>
    </row>
    <row r="51" spans="2:6" x14ac:dyDescent="0.25">
      <c r="B51" s="85"/>
      <c r="C51" s="98" t="s">
        <v>88</v>
      </c>
      <c r="D51" s="43">
        <v>100</v>
      </c>
      <c r="E51" s="43">
        <v>16.8</v>
      </c>
      <c r="F51" s="37">
        <f t="shared" si="1"/>
        <v>5.3426787809787914E-2</v>
      </c>
    </row>
    <row r="52" spans="2:6" x14ac:dyDescent="0.25">
      <c r="B52" s="85"/>
      <c r="C52" s="96" t="s">
        <v>161</v>
      </c>
      <c r="D52" s="43">
        <v>100</v>
      </c>
      <c r="E52" s="43">
        <v>16.600000000000001</v>
      </c>
      <c r="F52" s="37">
        <f t="shared" si="1"/>
        <v>5.2790754621576161E-2</v>
      </c>
    </row>
    <row r="53" spans="2:6" x14ac:dyDescent="0.25">
      <c r="B53" s="85"/>
      <c r="C53" s="98" t="s">
        <v>191</v>
      </c>
      <c r="D53" s="43">
        <v>100</v>
      </c>
      <c r="E53" s="43">
        <v>15.6</v>
      </c>
      <c r="F53" s="37">
        <f t="shared" si="1"/>
        <v>4.9610588680517348E-2</v>
      </c>
    </row>
    <row r="54" spans="2:6" x14ac:dyDescent="0.25">
      <c r="B54" s="85"/>
      <c r="C54" s="94" t="s">
        <v>25</v>
      </c>
      <c r="D54" s="43">
        <v>100</v>
      </c>
      <c r="E54" s="43">
        <v>15.3</v>
      </c>
      <c r="F54" s="37">
        <f t="shared" si="1"/>
        <v>4.8656538898199708E-2</v>
      </c>
    </row>
    <row r="55" spans="2:6" x14ac:dyDescent="0.25">
      <c r="B55" s="85"/>
      <c r="C55" s="98" t="s">
        <v>40</v>
      </c>
      <c r="D55" s="43">
        <v>100</v>
      </c>
      <c r="E55" s="43">
        <v>14.6</v>
      </c>
      <c r="F55" s="37">
        <f t="shared" si="1"/>
        <v>4.6430422739458542E-2</v>
      </c>
    </row>
    <row r="56" spans="2:6" x14ac:dyDescent="0.25">
      <c r="B56" s="85"/>
      <c r="C56" s="98" t="s">
        <v>90</v>
      </c>
      <c r="D56" s="43">
        <v>100</v>
      </c>
      <c r="E56" s="43">
        <v>13.7</v>
      </c>
      <c r="F56" s="37">
        <f t="shared" si="1"/>
        <v>4.3568273392505616E-2</v>
      </c>
    </row>
    <row r="57" spans="2:6" x14ac:dyDescent="0.25">
      <c r="B57" s="85"/>
      <c r="C57" s="98" t="s">
        <v>93</v>
      </c>
      <c r="D57" s="43">
        <v>100</v>
      </c>
      <c r="E57" s="43">
        <v>13.2</v>
      </c>
      <c r="F57" s="37">
        <f t="shared" si="1"/>
        <v>4.1978190421976216E-2</v>
      </c>
    </row>
    <row r="58" spans="2:6" x14ac:dyDescent="0.25">
      <c r="B58" s="85"/>
      <c r="C58" s="98" t="s">
        <v>101</v>
      </c>
      <c r="D58" s="43">
        <v>100</v>
      </c>
      <c r="E58" s="43">
        <v>13</v>
      </c>
      <c r="F58" s="37">
        <f t="shared" si="1"/>
        <v>4.1342157233764457E-2</v>
      </c>
    </row>
    <row r="59" spans="2:6" x14ac:dyDescent="0.25">
      <c r="B59" s="85"/>
      <c r="C59" s="98" t="s">
        <v>86</v>
      </c>
      <c r="D59" s="43">
        <v>100</v>
      </c>
      <c r="E59" s="43">
        <v>12.6</v>
      </c>
      <c r="F59" s="37">
        <f t="shared" si="1"/>
        <v>4.0070090857340937E-2</v>
      </c>
    </row>
    <row r="60" spans="2:6" x14ac:dyDescent="0.25">
      <c r="B60" s="85"/>
      <c r="C60" s="98" t="s">
        <v>91</v>
      </c>
      <c r="D60" s="43">
        <v>100</v>
      </c>
      <c r="E60" s="43">
        <v>12.4</v>
      </c>
      <c r="F60" s="37">
        <f t="shared" si="1"/>
        <v>3.943405766912917E-2</v>
      </c>
    </row>
    <row r="61" spans="2:6" x14ac:dyDescent="0.25">
      <c r="B61" s="85"/>
      <c r="C61" s="98" t="s">
        <v>92</v>
      </c>
      <c r="D61" s="43">
        <v>100</v>
      </c>
      <c r="E61" s="43">
        <v>12.3</v>
      </c>
      <c r="F61" s="37">
        <f t="shared" si="1"/>
        <v>3.911604107502329E-2</v>
      </c>
    </row>
    <row r="62" spans="2:6" x14ac:dyDescent="0.25">
      <c r="B62" s="85"/>
      <c r="C62" s="94" t="s">
        <v>24</v>
      </c>
      <c r="D62" s="43">
        <v>100</v>
      </c>
      <c r="E62" s="43">
        <v>11.9</v>
      </c>
      <c r="F62" s="37">
        <f t="shared" si="1"/>
        <v>3.7843974698599771E-2</v>
      </c>
    </row>
    <row r="63" spans="2:6" x14ac:dyDescent="0.25">
      <c r="B63" s="85"/>
      <c r="C63" s="98" t="s">
        <v>84</v>
      </c>
      <c r="D63" s="43">
        <v>100</v>
      </c>
      <c r="E63" s="43">
        <v>11.8</v>
      </c>
      <c r="F63" s="37">
        <f t="shared" si="1"/>
        <v>3.7525958104493891E-2</v>
      </c>
    </row>
    <row r="64" spans="2:6" x14ac:dyDescent="0.25">
      <c r="B64" s="85"/>
      <c r="C64" s="98" t="s">
        <v>100</v>
      </c>
      <c r="D64" s="43">
        <v>100</v>
      </c>
      <c r="E64" s="43">
        <v>11.4</v>
      </c>
      <c r="F64" s="37">
        <f t="shared" si="1"/>
        <v>3.6253891728070371E-2</v>
      </c>
    </row>
    <row r="65" spans="1:6" x14ac:dyDescent="0.25">
      <c r="B65" s="85"/>
      <c r="C65" s="98" t="s">
        <v>110</v>
      </c>
      <c r="D65" s="43">
        <v>100</v>
      </c>
      <c r="E65" s="43">
        <v>11</v>
      </c>
      <c r="F65" s="37">
        <f t="shared" si="1"/>
        <v>3.4981825351646845E-2</v>
      </c>
    </row>
    <row r="66" spans="1:6" x14ac:dyDescent="0.25">
      <c r="B66" s="85"/>
      <c r="C66" s="98" t="s">
        <v>94</v>
      </c>
      <c r="D66" s="43">
        <v>100</v>
      </c>
      <c r="E66" s="43">
        <v>10.6</v>
      </c>
      <c r="F66" s="37">
        <f t="shared" si="1"/>
        <v>3.3709758975223325E-2</v>
      </c>
    </row>
    <row r="67" spans="1:6" x14ac:dyDescent="0.25">
      <c r="B67" s="85"/>
      <c r="C67" s="98" t="s">
        <v>89</v>
      </c>
      <c r="D67" s="43">
        <v>100</v>
      </c>
      <c r="E67" s="43">
        <v>9.9</v>
      </c>
      <c r="F67" s="37">
        <f t="shared" si="1"/>
        <v>3.1483642816482166E-2</v>
      </c>
    </row>
    <row r="68" spans="1:6" x14ac:dyDescent="0.25">
      <c r="B68" s="85"/>
      <c r="C68" s="98" t="s">
        <v>95</v>
      </c>
      <c r="D68" s="43">
        <v>100</v>
      </c>
      <c r="E68" s="43">
        <v>9.8000000000000007</v>
      </c>
      <c r="F68" s="37">
        <f t="shared" si="1"/>
        <v>3.1165626222376286E-2</v>
      </c>
    </row>
    <row r="69" spans="1:6" x14ac:dyDescent="0.25">
      <c r="B69" s="85"/>
      <c r="C69" s="98" t="s">
        <v>97</v>
      </c>
      <c r="D69" s="43">
        <v>100</v>
      </c>
      <c r="E69" s="43">
        <v>9.6</v>
      </c>
      <c r="F69" s="37">
        <f t="shared" si="1"/>
        <v>3.0529593034164523E-2</v>
      </c>
    </row>
    <row r="70" spans="1:6" x14ac:dyDescent="0.25">
      <c r="A70" s="63"/>
      <c r="B70" s="85"/>
      <c r="C70" s="98" t="s">
        <v>128</v>
      </c>
      <c r="D70" s="43">
        <v>100</v>
      </c>
      <c r="E70" s="43">
        <v>9.5</v>
      </c>
      <c r="F70" s="37">
        <f t="shared" si="1"/>
        <v>3.0211576440058639E-2</v>
      </c>
    </row>
    <row r="71" spans="1:6" x14ac:dyDescent="0.25">
      <c r="B71" s="85"/>
      <c r="C71" s="98" t="s">
        <v>136</v>
      </c>
      <c r="D71" s="43">
        <v>100</v>
      </c>
      <c r="E71" s="43">
        <v>8.1999999999999993</v>
      </c>
      <c r="F71" s="37">
        <f t="shared" si="1"/>
        <v>2.607736071668219E-2</v>
      </c>
    </row>
    <row r="72" spans="1:6" x14ac:dyDescent="0.25">
      <c r="B72" s="85"/>
      <c r="C72" s="98" t="s">
        <v>168</v>
      </c>
      <c r="D72" s="43">
        <v>100</v>
      </c>
      <c r="E72" s="43">
        <v>7.9</v>
      </c>
      <c r="F72" s="37">
        <f t="shared" si="1"/>
        <v>2.5123310934364554E-2</v>
      </c>
    </row>
    <row r="73" spans="1:6" x14ac:dyDescent="0.25">
      <c r="B73" s="85"/>
      <c r="C73" s="98" t="s">
        <v>99</v>
      </c>
      <c r="D73" s="43">
        <v>100</v>
      </c>
      <c r="E73" s="43">
        <v>7.9</v>
      </c>
      <c r="F73" s="37">
        <f t="shared" si="1"/>
        <v>2.5123310934364554E-2</v>
      </c>
    </row>
    <row r="74" spans="1:6" x14ac:dyDescent="0.25">
      <c r="B74" s="85"/>
      <c r="C74" s="98" t="s">
        <v>105</v>
      </c>
      <c r="D74" s="43">
        <v>100</v>
      </c>
      <c r="E74" s="43">
        <v>7.8</v>
      </c>
      <c r="F74" s="37">
        <f t="shared" si="1"/>
        <v>2.4805294340258674E-2</v>
      </c>
    </row>
    <row r="75" spans="1:6" x14ac:dyDescent="0.25">
      <c r="B75" s="85"/>
      <c r="C75" s="98" t="s">
        <v>41</v>
      </c>
      <c r="D75" s="43">
        <v>100</v>
      </c>
      <c r="E75" s="43">
        <v>7.4</v>
      </c>
      <c r="F75" s="37">
        <f t="shared" si="1"/>
        <v>2.3533227963835151E-2</v>
      </c>
    </row>
    <row r="76" spans="1:6" x14ac:dyDescent="0.25">
      <c r="B76" s="85"/>
      <c r="C76" s="103" t="s">
        <v>169</v>
      </c>
      <c r="D76" s="43">
        <v>100</v>
      </c>
      <c r="E76" s="43">
        <v>7</v>
      </c>
      <c r="F76" s="37">
        <f t="shared" si="1"/>
        <v>2.2261161587411631E-2</v>
      </c>
    </row>
    <row r="77" spans="1:6" x14ac:dyDescent="0.25">
      <c r="B77" s="85"/>
      <c r="C77" s="102" t="s">
        <v>98</v>
      </c>
      <c r="D77" s="43">
        <v>100</v>
      </c>
      <c r="E77" s="43">
        <v>6.9</v>
      </c>
      <c r="F77" s="37">
        <f t="shared" si="1"/>
        <v>2.1943144993305751E-2</v>
      </c>
    </row>
    <row r="78" spans="1:6" x14ac:dyDescent="0.25">
      <c r="B78" s="85"/>
      <c r="C78" s="104" t="s">
        <v>77</v>
      </c>
      <c r="D78" s="43">
        <v>100</v>
      </c>
      <c r="E78" s="43">
        <v>6.9</v>
      </c>
      <c r="F78" s="37">
        <f t="shared" si="1"/>
        <v>2.1943144993305751E-2</v>
      </c>
    </row>
    <row r="79" spans="1:6" x14ac:dyDescent="0.25">
      <c r="B79" s="85"/>
      <c r="C79" s="98" t="s">
        <v>106</v>
      </c>
      <c r="D79" s="43">
        <v>100</v>
      </c>
      <c r="E79" s="43">
        <v>6.8</v>
      </c>
      <c r="F79" s="37">
        <f t="shared" si="1"/>
        <v>2.1625128399199868E-2</v>
      </c>
    </row>
    <row r="80" spans="1:6" x14ac:dyDescent="0.25">
      <c r="B80" s="85"/>
      <c r="C80" s="98" t="s">
        <v>96</v>
      </c>
      <c r="D80" s="43">
        <v>100</v>
      </c>
      <c r="E80" s="43">
        <v>6.1</v>
      </c>
      <c r="F80" s="37">
        <f t="shared" ref="F80:F96" si="2">E80*100/F$9</f>
        <v>1.9399012240458705E-2</v>
      </c>
    </row>
    <row r="81" spans="2:6" x14ac:dyDescent="0.25">
      <c r="B81" s="85"/>
      <c r="C81" s="94" t="s">
        <v>78</v>
      </c>
      <c r="D81" s="43">
        <v>100</v>
      </c>
      <c r="E81" s="43">
        <v>5.9</v>
      </c>
      <c r="F81" s="37">
        <f t="shared" si="2"/>
        <v>1.8762979052246945E-2</v>
      </c>
    </row>
    <row r="82" spans="2:6" x14ac:dyDescent="0.25">
      <c r="B82" s="85"/>
      <c r="C82" s="100" t="s">
        <v>170</v>
      </c>
      <c r="D82" s="43">
        <v>100</v>
      </c>
      <c r="E82" s="43">
        <v>5.6</v>
      </c>
      <c r="F82" s="37">
        <f t="shared" si="2"/>
        <v>1.7808929269929306E-2</v>
      </c>
    </row>
    <row r="83" spans="2:6" x14ac:dyDescent="0.25">
      <c r="B83" s="85"/>
      <c r="C83" s="98" t="s">
        <v>127</v>
      </c>
      <c r="D83" s="43">
        <v>100</v>
      </c>
      <c r="E83" s="43">
        <v>5.5</v>
      </c>
      <c r="F83" s="37">
        <f t="shared" si="2"/>
        <v>1.7490912675823422E-2</v>
      </c>
    </row>
    <row r="84" spans="2:6" x14ac:dyDescent="0.25">
      <c r="B84" s="85"/>
      <c r="C84" s="98" t="s">
        <v>147</v>
      </c>
      <c r="D84" s="43">
        <v>100</v>
      </c>
      <c r="E84" s="43">
        <v>5.0999999999999996</v>
      </c>
      <c r="F84" s="37">
        <f t="shared" si="2"/>
        <v>1.6218846299399899E-2</v>
      </c>
    </row>
    <row r="85" spans="2:6" x14ac:dyDescent="0.25">
      <c r="B85" s="85"/>
      <c r="C85" s="98" t="s">
        <v>103</v>
      </c>
      <c r="D85" s="43">
        <v>100</v>
      </c>
      <c r="E85" s="43">
        <v>4.9000000000000004</v>
      </c>
      <c r="F85" s="37">
        <f t="shared" si="2"/>
        <v>1.5582813111188143E-2</v>
      </c>
    </row>
    <row r="86" spans="2:6" x14ac:dyDescent="0.25">
      <c r="B86" s="85"/>
      <c r="C86" s="98" t="s">
        <v>102</v>
      </c>
      <c r="D86" s="43">
        <v>100</v>
      </c>
      <c r="E86" s="43">
        <v>4.4000000000000004</v>
      </c>
      <c r="F86" s="37">
        <f t="shared" si="2"/>
        <v>1.399273014065874E-2</v>
      </c>
    </row>
    <row r="87" spans="2:6" x14ac:dyDescent="0.25">
      <c r="B87" s="85"/>
      <c r="C87" s="98" t="s">
        <v>171</v>
      </c>
      <c r="D87" s="43">
        <v>51</v>
      </c>
      <c r="E87" s="43">
        <v>4.3</v>
      </c>
      <c r="F87" s="37">
        <f t="shared" si="2"/>
        <v>1.3674713546552858E-2</v>
      </c>
    </row>
    <row r="88" spans="2:6" x14ac:dyDescent="0.25">
      <c r="B88" s="85"/>
      <c r="C88" s="95" t="s">
        <v>43</v>
      </c>
      <c r="D88" s="43">
        <v>100</v>
      </c>
      <c r="E88" s="43">
        <v>4.2</v>
      </c>
      <c r="F88" s="37">
        <f t="shared" si="2"/>
        <v>1.3356696952446978E-2</v>
      </c>
    </row>
    <row r="89" spans="2:6" x14ac:dyDescent="0.25">
      <c r="B89" s="85"/>
      <c r="C89" s="98" t="s">
        <v>192</v>
      </c>
      <c r="D89" s="43">
        <v>100</v>
      </c>
      <c r="E89" s="43">
        <v>4</v>
      </c>
      <c r="F89" s="37">
        <f t="shared" si="2"/>
        <v>1.2720663764235217E-2</v>
      </c>
    </row>
    <row r="90" spans="2:6" x14ac:dyDescent="0.25">
      <c r="B90" s="85"/>
      <c r="C90" s="98" t="s">
        <v>182</v>
      </c>
      <c r="D90" s="43">
        <v>100</v>
      </c>
      <c r="E90" s="43">
        <v>3.8</v>
      </c>
      <c r="F90" s="37">
        <f t="shared" si="2"/>
        <v>1.2084630576023457E-2</v>
      </c>
    </row>
    <row r="91" spans="2:6" x14ac:dyDescent="0.25">
      <c r="B91" s="85"/>
      <c r="C91" s="101" t="s">
        <v>166</v>
      </c>
      <c r="D91" s="43">
        <v>100</v>
      </c>
      <c r="E91" s="43">
        <v>3.7</v>
      </c>
      <c r="F91" s="37">
        <f t="shared" si="2"/>
        <v>1.1766613981917575E-2</v>
      </c>
    </row>
    <row r="92" spans="2:6" x14ac:dyDescent="0.25">
      <c r="B92" s="85"/>
      <c r="C92" s="98" t="s">
        <v>107</v>
      </c>
      <c r="D92" s="43">
        <v>100</v>
      </c>
      <c r="E92" s="43">
        <v>3.6</v>
      </c>
      <c r="F92" s="37">
        <f t="shared" si="2"/>
        <v>1.1448597387811696E-2</v>
      </c>
    </row>
    <row r="93" spans="2:6" x14ac:dyDescent="0.25">
      <c r="B93" s="85"/>
      <c r="C93" s="98" t="s">
        <v>148</v>
      </c>
      <c r="D93" s="43">
        <v>100</v>
      </c>
      <c r="E93" s="43">
        <v>3.5</v>
      </c>
      <c r="F93" s="37">
        <f t="shared" si="2"/>
        <v>1.1130580793705816E-2</v>
      </c>
    </row>
    <row r="94" spans="2:6" x14ac:dyDescent="0.25">
      <c r="B94" s="85"/>
      <c r="C94" s="101" t="s">
        <v>167</v>
      </c>
      <c r="D94" s="43">
        <v>100</v>
      </c>
      <c r="E94" s="43">
        <v>3.3</v>
      </c>
      <c r="F94" s="37">
        <f t="shared" si="2"/>
        <v>1.0494547605494054E-2</v>
      </c>
    </row>
    <row r="95" spans="2:6" x14ac:dyDescent="0.25">
      <c r="B95" s="85"/>
      <c r="C95" s="94" t="s">
        <v>76</v>
      </c>
      <c r="D95" s="43">
        <v>100</v>
      </c>
      <c r="E95" s="43">
        <v>3.3</v>
      </c>
      <c r="F95" s="37">
        <f t="shared" si="2"/>
        <v>1.0494547605494054E-2</v>
      </c>
    </row>
    <row r="96" spans="2:6" x14ac:dyDescent="0.25">
      <c r="B96" s="85"/>
      <c r="C96" s="98" t="s">
        <v>181</v>
      </c>
      <c r="D96" s="43">
        <v>100</v>
      </c>
      <c r="E96" s="43">
        <v>3.2</v>
      </c>
      <c r="F96" s="37">
        <f t="shared" si="2"/>
        <v>1.0176531011388174E-2</v>
      </c>
    </row>
    <row r="97" spans="2:6" x14ac:dyDescent="0.25">
      <c r="B97" s="10"/>
      <c r="C97" s="44"/>
      <c r="D97" s="43"/>
      <c r="E97" s="45"/>
      <c r="F97" s="38"/>
    </row>
    <row r="98" spans="2:6" x14ac:dyDescent="0.25">
      <c r="B98" s="113" t="s">
        <v>108</v>
      </c>
      <c r="C98" s="114"/>
      <c r="D98" s="14"/>
      <c r="E98" s="14"/>
      <c r="F98" s="14"/>
    </row>
    <row r="99" spans="2:6" x14ac:dyDescent="0.25">
      <c r="B99" s="84"/>
      <c r="C99" s="39" t="s">
        <v>109</v>
      </c>
      <c r="D99" s="76">
        <v>34.700000000000003</v>
      </c>
      <c r="E99" s="76">
        <v>95.5</v>
      </c>
      <c r="F99" s="68">
        <f>E99*100/F$9</f>
        <v>0.30370584737111583</v>
      </c>
    </row>
    <row r="100" spans="2:6" ht="30" x14ac:dyDescent="0.25">
      <c r="B100" s="84"/>
      <c r="C100" s="34" t="s">
        <v>152</v>
      </c>
      <c r="D100" s="35">
        <v>10</v>
      </c>
      <c r="E100" s="36">
        <v>50.8</v>
      </c>
      <c r="F100" s="68">
        <f>E100*100/F$9</f>
        <v>0.16155242980578727</v>
      </c>
    </row>
    <row r="101" spans="2:6" x14ac:dyDescent="0.25">
      <c r="B101" s="84"/>
      <c r="C101" s="34" t="s">
        <v>23</v>
      </c>
      <c r="D101" s="35">
        <v>51</v>
      </c>
      <c r="E101" s="69">
        <v>7.7</v>
      </c>
      <c r="F101" s="68">
        <f t="shared" ref="F101:F102" si="3">E101*100/F$9</f>
        <v>2.4487277746152794E-2</v>
      </c>
    </row>
    <row r="102" spans="2:6" x14ac:dyDescent="0.25">
      <c r="B102" s="84"/>
      <c r="C102" s="34" t="s">
        <v>165</v>
      </c>
      <c r="D102" s="35">
        <v>35</v>
      </c>
      <c r="E102" s="36">
        <v>3.5</v>
      </c>
      <c r="F102" s="68">
        <f t="shared" si="3"/>
        <v>1.1130580793705816E-2</v>
      </c>
    </row>
    <row r="104" spans="2:6" x14ac:dyDescent="0.25">
      <c r="B104" s="19"/>
      <c r="C104" s="19" t="s">
        <v>44</v>
      </c>
    </row>
    <row r="105" spans="2:6" x14ac:dyDescent="0.25">
      <c r="B105" s="19">
        <v>1</v>
      </c>
      <c r="C105" s="19" t="s">
        <v>111</v>
      </c>
    </row>
    <row r="106" spans="2:6" x14ac:dyDescent="0.25">
      <c r="B106" s="19"/>
      <c r="C106" s="25" t="s">
        <v>187</v>
      </c>
    </row>
    <row r="107" spans="2:6" x14ac:dyDescent="0.25">
      <c r="B107" s="19"/>
      <c r="C107" s="25" t="s">
        <v>112</v>
      </c>
    </row>
    <row r="108" spans="2:6" x14ac:dyDescent="0.25">
      <c r="B108" s="19"/>
      <c r="C108" s="25" t="s">
        <v>188</v>
      </c>
    </row>
    <row r="109" spans="2:6" x14ac:dyDescent="0.25">
      <c r="B109" s="19"/>
      <c r="C109" s="19"/>
    </row>
    <row r="110" spans="2:6" x14ac:dyDescent="0.25">
      <c r="B110" s="19">
        <v>2</v>
      </c>
      <c r="C110" s="25" t="s">
        <v>113</v>
      </c>
    </row>
    <row r="111" spans="2:6" x14ac:dyDescent="0.25">
      <c r="B111" s="19"/>
      <c r="C111" s="25" t="s">
        <v>132</v>
      </c>
    </row>
    <row r="112" spans="2:6" x14ac:dyDescent="0.25">
      <c r="B112" s="19"/>
      <c r="C112" s="19"/>
    </row>
    <row r="113" spans="2:3" x14ac:dyDescent="0.25">
      <c r="B113" s="19">
        <v>3</v>
      </c>
      <c r="C113" s="19" t="s">
        <v>54</v>
      </c>
    </row>
    <row r="114" spans="2:3" x14ac:dyDescent="0.25">
      <c r="B114" s="19"/>
      <c r="C114" s="19" t="s">
        <v>55</v>
      </c>
    </row>
    <row r="115" spans="2:3" x14ac:dyDescent="0.25">
      <c r="B115" s="19"/>
      <c r="C115" s="19"/>
    </row>
    <row r="116" spans="2:3" x14ac:dyDescent="0.25">
      <c r="B116" s="3">
        <v>4</v>
      </c>
      <c r="C116" s="19" t="s">
        <v>56</v>
      </c>
    </row>
    <row r="117" spans="2:3" x14ac:dyDescent="0.25">
      <c r="C117" s="19" t="s">
        <v>172</v>
      </c>
    </row>
    <row r="119" spans="2:3" x14ac:dyDescent="0.25">
      <c r="B119" s="3">
        <v>5</v>
      </c>
      <c r="C119" s="25" t="s">
        <v>149</v>
      </c>
    </row>
    <row r="120" spans="2:3" x14ac:dyDescent="0.25">
      <c r="C120" s="25" t="s">
        <v>150</v>
      </c>
    </row>
    <row r="122" spans="2:3" x14ac:dyDescent="0.25">
      <c r="C122" s="25"/>
    </row>
    <row r="123" spans="2:3" x14ac:dyDescent="0.25">
      <c r="C123" s="25"/>
    </row>
  </sheetData>
  <sortState xmlns:xlrd2="http://schemas.microsoft.com/office/spreadsheetml/2017/richdata2" ref="C16:F96">
    <sortCondition descending="1" ref="E16:E96"/>
  </sortState>
  <mergeCells count="6">
    <mergeCell ref="B98:C98"/>
    <mergeCell ref="B13:C14"/>
    <mergeCell ref="D13:D14"/>
    <mergeCell ref="E13:E14"/>
    <mergeCell ref="F13:F14"/>
    <mergeCell ref="B15:C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Guarantees</vt:lpstr>
      <vt:lpstr>Liabilities</vt:lpstr>
      <vt:lpstr>PPP</vt:lpstr>
      <vt:lpstr>NPL</vt:lpstr>
      <vt:lpstr>Capital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2023-01-18T11:24:19Z</dcterms:modified>
</cp:coreProperties>
</file>