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0" yWindow="30" windowWidth="15885" windowHeight="12360" activeTab="3"/>
  </bookViews>
  <sheets>
    <sheet name="centr_gov" sheetId="4" r:id="rId1"/>
    <sheet name="social_sec" sheetId="5" r:id="rId2"/>
    <sheet name="local_gov" sheetId="6" r:id="rId3"/>
    <sheet name="general_gov" sheetId="8" r:id="rId4"/>
  </sheets>
  <calcPr calcId="152511"/>
</workbook>
</file>

<file path=xl/calcChain.xml><?xml version="1.0" encoding="utf-8"?>
<calcChain xmlns="http://schemas.openxmlformats.org/spreadsheetml/2006/main">
  <c r="S27" i="8" l="1"/>
  <c r="S28" i="8"/>
  <c r="S29" i="8"/>
  <c r="S30" i="8"/>
  <c r="S31" i="8"/>
  <c r="S32" i="8"/>
  <c r="S26" i="8"/>
  <c r="S14" i="8"/>
  <c r="S15" i="8"/>
  <c r="S16" i="8"/>
  <c r="S17" i="8"/>
  <c r="S18" i="8"/>
  <c r="S19" i="8"/>
  <c r="S20" i="8"/>
  <c r="S21" i="8"/>
  <c r="S22" i="8"/>
  <c r="S23" i="8"/>
  <c r="S24" i="8"/>
  <c r="S13" i="8"/>
  <c r="R25" i="8"/>
  <c r="R12" i="8"/>
  <c r="S22" i="6"/>
  <c r="S23" i="6"/>
  <c r="S24" i="6"/>
  <c r="S25" i="6"/>
  <c r="S26" i="6"/>
  <c r="S27" i="6"/>
  <c r="S21" i="6"/>
  <c r="S14" i="6"/>
  <c r="S15" i="6"/>
  <c r="S16" i="6"/>
  <c r="S17" i="6"/>
  <c r="S18" i="6"/>
  <c r="S19" i="6"/>
  <c r="S13" i="6"/>
  <c r="R20" i="6"/>
  <c r="R12" i="6"/>
  <c r="S19" i="5"/>
  <c r="S20" i="5"/>
  <c r="S21" i="5"/>
  <c r="S22" i="5"/>
  <c r="S23" i="5"/>
  <c r="S24" i="5"/>
  <c r="S18" i="5"/>
  <c r="S13" i="5"/>
  <c r="S14" i="5"/>
  <c r="S15" i="5"/>
  <c r="S16" i="5"/>
  <c r="S12" i="5"/>
  <c r="R17" i="5"/>
  <c r="R11" i="5"/>
  <c r="S27" i="4"/>
  <c r="S28" i="4"/>
  <c r="S29" i="4"/>
  <c r="S30" i="4"/>
  <c r="S31" i="4"/>
  <c r="S32" i="4"/>
  <c r="S26" i="4"/>
  <c r="S13" i="4"/>
  <c r="S14" i="4"/>
  <c r="S15" i="4"/>
  <c r="S16" i="4"/>
  <c r="S17" i="4"/>
  <c r="S18" i="4"/>
  <c r="S19" i="4"/>
  <c r="S20" i="4"/>
  <c r="S21" i="4"/>
  <c r="S22" i="4"/>
  <c r="S23" i="4"/>
  <c r="S24" i="4"/>
  <c r="R25" i="4"/>
  <c r="R12" i="4"/>
  <c r="Q25" i="8"/>
  <c r="Q12" i="8"/>
  <c r="Q20" i="6"/>
  <c r="Q12" i="6"/>
  <c r="Q11" i="6" s="1"/>
  <c r="R11" i="8" l="1"/>
  <c r="R11" i="4"/>
  <c r="R11" i="6"/>
  <c r="R10" i="5"/>
  <c r="Q10" i="6"/>
  <c r="Q11" i="8"/>
  <c r="Q17" i="5"/>
  <c r="Q11" i="5"/>
  <c r="Q25" i="4"/>
  <c r="Q12" i="4"/>
  <c r="Q11" i="4" s="1"/>
  <c r="P25" i="8"/>
  <c r="S25" i="8" s="1"/>
  <c r="P12" i="8"/>
  <c r="P11" i="8" s="1"/>
  <c r="P20" i="6"/>
  <c r="S20" i="6" s="1"/>
  <c r="P12" i="6"/>
  <c r="P11" i="6" s="1"/>
  <c r="P17" i="5"/>
  <c r="P11" i="5"/>
  <c r="P25" i="4"/>
  <c r="P12" i="4"/>
  <c r="P11" i="4" s="1"/>
  <c r="O27" i="8"/>
  <c r="O28" i="8"/>
  <c r="O29" i="8"/>
  <c r="O30" i="8"/>
  <c r="O31" i="8"/>
  <c r="O32" i="8"/>
  <c r="O26" i="8"/>
  <c r="N25" i="8"/>
  <c r="O14" i="8"/>
  <c r="O15" i="8"/>
  <c r="O16" i="8"/>
  <c r="O17" i="8"/>
  <c r="O18" i="8"/>
  <c r="O19" i="8"/>
  <c r="O20" i="8"/>
  <c r="O21" i="8"/>
  <c r="O22" i="8"/>
  <c r="O23" i="8"/>
  <c r="O24" i="8"/>
  <c r="O13" i="8"/>
  <c r="N12" i="8"/>
  <c r="O22" i="6"/>
  <c r="O23" i="6"/>
  <c r="O24" i="6"/>
  <c r="O25" i="6"/>
  <c r="O26" i="6"/>
  <c r="O27" i="6"/>
  <c r="O21" i="6"/>
  <c r="O14" i="6"/>
  <c r="O15" i="6"/>
  <c r="O16" i="6"/>
  <c r="O17" i="6"/>
  <c r="O18" i="6"/>
  <c r="O19" i="6"/>
  <c r="O13" i="6"/>
  <c r="N20" i="6"/>
  <c r="N12" i="6"/>
  <c r="N11" i="6" s="1"/>
  <c r="O19" i="5"/>
  <c r="O20" i="5"/>
  <c r="O21" i="5"/>
  <c r="O22" i="5"/>
  <c r="O23" i="5"/>
  <c r="O24" i="5"/>
  <c r="O18" i="5"/>
  <c r="O13" i="5"/>
  <c r="O14" i="5"/>
  <c r="O15" i="5"/>
  <c r="O16" i="5"/>
  <c r="O12" i="5"/>
  <c r="N11" i="5"/>
  <c r="N17" i="5"/>
  <c r="O27" i="4"/>
  <c r="O28" i="4"/>
  <c r="O29" i="4"/>
  <c r="O30" i="4"/>
  <c r="O31" i="4"/>
  <c r="O32" i="4"/>
  <c r="O26" i="4"/>
  <c r="N25" i="4"/>
  <c r="O14" i="4"/>
  <c r="O15" i="4"/>
  <c r="O16" i="4"/>
  <c r="O17" i="4"/>
  <c r="O18" i="4"/>
  <c r="O19" i="4"/>
  <c r="O20" i="4"/>
  <c r="O21" i="4"/>
  <c r="O22" i="4"/>
  <c r="O23" i="4"/>
  <c r="O24" i="4"/>
  <c r="O13" i="4"/>
  <c r="N12" i="4"/>
  <c r="N11" i="4" s="1"/>
  <c r="M25" i="8"/>
  <c r="M12" i="8"/>
  <c r="M11" i="8" s="1"/>
  <c r="M20" i="6"/>
  <c r="M12" i="6"/>
  <c r="M11" i="6" s="1"/>
  <c r="M17" i="5"/>
  <c r="M11" i="5"/>
  <c r="M25" i="4"/>
  <c r="M12" i="4"/>
  <c r="M11" i="4" s="1"/>
  <c r="L25" i="8"/>
  <c r="L12" i="8"/>
  <c r="L20" i="6"/>
  <c r="L12" i="6"/>
  <c r="L11" i="6" s="1"/>
  <c r="L17" i="5"/>
  <c r="L11" i="5"/>
  <c r="L25" i="4"/>
  <c r="L12" i="4"/>
  <c r="L11" i="4" s="1"/>
  <c r="K27" i="8"/>
  <c r="K28" i="8"/>
  <c r="K29" i="8"/>
  <c r="K30" i="8"/>
  <c r="K31" i="8"/>
  <c r="K32" i="8"/>
  <c r="K26" i="8"/>
  <c r="K13" i="8"/>
  <c r="K14" i="8"/>
  <c r="K15" i="8"/>
  <c r="K16" i="8"/>
  <c r="K17" i="8"/>
  <c r="K18" i="8"/>
  <c r="K19" i="8"/>
  <c r="K20" i="8"/>
  <c r="K21" i="8"/>
  <c r="K22" i="8"/>
  <c r="K23" i="8"/>
  <c r="K24" i="8"/>
  <c r="J25" i="8"/>
  <c r="J12" i="8"/>
  <c r="K22" i="6"/>
  <c r="K23" i="6"/>
  <c r="K24" i="6"/>
  <c r="K25" i="6"/>
  <c r="K26" i="6"/>
  <c r="K27" i="6"/>
  <c r="K21" i="6"/>
  <c r="J20" i="6"/>
  <c r="J12" i="6"/>
  <c r="J11" i="6" s="1"/>
  <c r="K13" i="6"/>
  <c r="K14" i="6"/>
  <c r="K15" i="6"/>
  <c r="K16" i="6"/>
  <c r="K17" i="6"/>
  <c r="K18" i="6"/>
  <c r="K19" i="6"/>
  <c r="J17" i="5"/>
  <c r="J11" i="5"/>
  <c r="K19" i="5"/>
  <c r="K20" i="5"/>
  <c r="K21" i="5"/>
  <c r="K22" i="5"/>
  <c r="K23" i="5"/>
  <c r="K24" i="5"/>
  <c r="K18" i="5"/>
  <c r="K12" i="5"/>
  <c r="K13" i="5"/>
  <c r="K14" i="5"/>
  <c r="K15" i="5"/>
  <c r="K16" i="5"/>
  <c r="K27" i="4"/>
  <c r="K28" i="4"/>
  <c r="K29" i="4"/>
  <c r="K30" i="4"/>
  <c r="K31" i="4"/>
  <c r="K32" i="4"/>
  <c r="K26" i="4"/>
  <c r="G27" i="4"/>
  <c r="G28" i="4"/>
  <c r="G29" i="4"/>
  <c r="G30" i="4"/>
  <c r="G31" i="4"/>
  <c r="G32" i="4"/>
  <c r="G26" i="4"/>
  <c r="K13" i="4"/>
  <c r="K14" i="4"/>
  <c r="K15" i="4"/>
  <c r="K16" i="4"/>
  <c r="K17" i="4"/>
  <c r="K18" i="4"/>
  <c r="K19" i="4"/>
  <c r="K20" i="4"/>
  <c r="K21" i="4"/>
  <c r="K22" i="4"/>
  <c r="K23" i="4"/>
  <c r="K24" i="4"/>
  <c r="G13" i="4"/>
  <c r="G14" i="4"/>
  <c r="G15" i="4"/>
  <c r="G16" i="4"/>
  <c r="G17" i="4"/>
  <c r="G18" i="4"/>
  <c r="G19" i="4"/>
  <c r="G20" i="4"/>
  <c r="G21" i="4"/>
  <c r="G22" i="4"/>
  <c r="G23" i="4"/>
  <c r="G24" i="4"/>
  <c r="J25" i="4"/>
  <c r="J12" i="4"/>
  <c r="J11" i="4" s="1"/>
  <c r="I12" i="4"/>
  <c r="I11" i="4" s="1"/>
  <c r="I12" i="6"/>
  <c r="I11" i="6" s="1"/>
  <c r="I25" i="4"/>
  <c r="I12" i="8"/>
  <c r="I11" i="8" s="1"/>
  <c r="I25" i="8"/>
  <c r="I20" i="6"/>
  <c r="I17" i="5"/>
  <c r="I11" i="5"/>
  <c r="H25" i="4"/>
  <c r="H12" i="4"/>
  <c r="H11" i="4" s="1"/>
  <c r="H25" i="8"/>
  <c r="H12" i="8"/>
  <c r="H12" i="6"/>
  <c r="H11" i="6" s="1"/>
  <c r="H20" i="6"/>
  <c r="H17" i="5"/>
  <c r="H11" i="5"/>
  <c r="G27" i="8"/>
  <c r="G28" i="8"/>
  <c r="G29" i="8"/>
  <c r="G30" i="8"/>
  <c r="G31" i="8"/>
  <c r="G32" i="8"/>
  <c r="G26" i="8"/>
  <c r="G14" i="8"/>
  <c r="G15" i="8"/>
  <c r="G16" i="8"/>
  <c r="G17" i="8"/>
  <c r="G18" i="8"/>
  <c r="G19" i="8"/>
  <c r="G20" i="8"/>
  <c r="G21" i="8"/>
  <c r="G22" i="8"/>
  <c r="G23" i="8"/>
  <c r="G24" i="8"/>
  <c r="G13" i="8"/>
  <c r="F25" i="8"/>
  <c r="F12" i="8"/>
  <c r="F25" i="4"/>
  <c r="F12" i="4"/>
  <c r="F11" i="4" s="1"/>
  <c r="G22" i="6"/>
  <c r="G23" i="6"/>
  <c r="G24" i="6"/>
  <c r="G25" i="6"/>
  <c r="G26" i="6"/>
  <c r="G27" i="6"/>
  <c r="G21" i="6"/>
  <c r="G13" i="6"/>
  <c r="G14" i="6"/>
  <c r="G15" i="6"/>
  <c r="G16" i="6"/>
  <c r="G17" i="6"/>
  <c r="G18" i="6"/>
  <c r="G19" i="6"/>
  <c r="F20" i="6"/>
  <c r="F12" i="6"/>
  <c r="F11" i="6" s="1"/>
  <c r="G19" i="5"/>
  <c r="G20" i="5"/>
  <c r="G21" i="5"/>
  <c r="G22" i="5"/>
  <c r="G23" i="5"/>
  <c r="G24" i="5"/>
  <c r="G18" i="5"/>
  <c r="G12" i="5"/>
  <c r="G14" i="5"/>
  <c r="G15" i="5"/>
  <c r="G16" i="5"/>
  <c r="G13" i="5"/>
  <c r="F17" i="5"/>
  <c r="F11" i="5"/>
  <c r="E12" i="8"/>
  <c r="E11" i="8" s="1"/>
  <c r="E12" i="6"/>
  <c r="E11" i="6" s="1"/>
  <c r="E12" i="4"/>
  <c r="E11" i="4" s="1"/>
  <c r="E20" i="6"/>
  <c r="E25" i="8"/>
  <c r="E17" i="5"/>
  <c r="E11" i="5"/>
  <c r="E25" i="4"/>
  <c r="D12" i="4"/>
  <c r="D25" i="4"/>
  <c r="D12" i="6"/>
  <c r="D12" i="8"/>
  <c r="S17" i="5" l="1"/>
  <c r="T16" i="6"/>
  <c r="T22" i="6"/>
  <c r="T16" i="5"/>
  <c r="T28" i="8"/>
  <c r="I10" i="5"/>
  <c r="S11" i="5"/>
  <c r="S25" i="4"/>
  <c r="S12" i="8"/>
  <c r="O11" i="5"/>
  <c r="T30" i="8"/>
  <c r="T27" i="8"/>
  <c r="T23" i="4"/>
  <c r="T15" i="5"/>
  <c r="T19" i="6"/>
  <c r="T21" i="8"/>
  <c r="T15" i="4"/>
  <c r="T23" i="5"/>
  <c r="T19" i="5"/>
  <c r="T17" i="6"/>
  <c r="T21" i="4"/>
  <c r="T26" i="8"/>
  <c r="T24" i="8"/>
  <c r="T20" i="8"/>
  <c r="T17" i="8"/>
  <c r="T22" i="8"/>
  <c r="T14" i="8"/>
  <c r="T23" i="8"/>
  <c r="T15" i="8"/>
  <c r="S12" i="6"/>
  <c r="S11" i="6"/>
  <c r="S10" i="6" s="1"/>
  <c r="T23" i="6"/>
  <c r="T18" i="6"/>
  <c r="T14" i="6"/>
  <c r="T13" i="6"/>
  <c r="T13" i="5"/>
  <c r="T12" i="5"/>
  <c r="T24" i="5"/>
  <c r="K17" i="5"/>
  <c r="T18" i="5"/>
  <c r="T22" i="5"/>
  <c r="K11" i="5"/>
  <c r="T14" i="5"/>
  <c r="T20" i="5"/>
  <c r="T21" i="5"/>
  <c r="S11" i="4"/>
  <c r="S12" i="4"/>
  <c r="T30" i="4"/>
  <c r="T31" i="4"/>
  <c r="T27" i="4"/>
  <c r="T32" i="4"/>
  <c r="T28" i="4"/>
  <c r="T26" i="4"/>
  <c r="T29" i="4"/>
  <c r="T19" i="4"/>
  <c r="T24" i="4"/>
  <c r="T20" i="4"/>
  <c r="T16" i="4"/>
  <c r="T13" i="4"/>
  <c r="T17" i="4"/>
  <c r="T22" i="4"/>
  <c r="T18" i="4"/>
  <c r="T14" i="4"/>
  <c r="T13" i="8"/>
  <c r="O25" i="8"/>
  <c r="T16" i="8"/>
  <c r="T19" i="8"/>
  <c r="T29" i="8"/>
  <c r="O12" i="8"/>
  <c r="O25" i="4"/>
  <c r="O12" i="4"/>
  <c r="T25" i="6"/>
  <c r="O20" i="6"/>
  <c r="O11" i="6"/>
  <c r="O17" i="5"/>
  <c r="T32" i="8"/>
  <c r="T31" i="8"/>
  <c r="T18" i="8"/>
  <c r="T26" i="6"/>
  <c r="T27" i="6"/>
  <c r="T24" i="6"/>
  <c r="T21" i="6"/>
  <c r="T15" i="6"/>
  <c r="R10" i="8"/>
  <c r="S11" i="8"/>
  <c r="R10" i="4"/>
  <c r="R10" i="6"/>
  <c r="Q10" i="4"/>
  <c r="Q10" i="8"/>
  <c r="Q10" i="5"/>
  <c r="P10" i="8"/>
  <c r="P10" i="6"/>
  <c r="P10" i="5"/>
  <c r="P10" i="4"/>
  <c r="K25" i="8"/>
  <c r="K12" i="8"/>
  <c r="K20" i="6"/>
  <c r="K12" i="6"/>
  <c r="K11" i="6"/>
  <c r="K25" i="4"/>
  <c r="K11" i="4"/>
  <c r="N11" i="8"/>
  <c r="N10" i="8" s="1"/>
  <c r="N10" i="4"/>
  <c r="O11" i="4"/>
  <c r="O12" i="6"/>
  <c r="N10" i="5"/>
  <c r="N10" i="6"/>
  <c r="G12" i="8"/>
  <c r="G12" i="6"/>
  <c r="G25" i="4"/>
  <c r="G12" i="4"/>
  <c r="M10" i="4"/>
  <c r="M10" i="8"/>
  <c r="M10" i="6"/>
  <c r="M10" i="5"/>
  <c r="L11" i="8"/>
  <c r="L10" i="4"/>
  <c r="L10" i="6"/>
  <c r="L10" i="5"/>
  <c r="J11" i="8"/>
  <c r="J10" i="8" s="1"/>
  <c r="K12" i="4"/>
  <c r="J10" i="6"/>
  <c r="J10" i="5"/>
  <c r="J10" i="4"/>
  <c r="I10" i="8"/>
  <c r="I10" i="6"/>
  <c r="I10" i="4"/>
  <c r="H11" i="8"/>
  <c r="H10" i="8" s="1"/>
  <c r="H10" i="4"/>
  <c r="H10" i="6"/>
  <c r="H10" i="5"/>
  <c r="F11" i="8"/>
  <c r="F10" i="4"/>
  <c r="F10" i="6"/>
  <c r="F10" i="5"/>
  <c r="E10" i="6"/>
  <c r="E10" i="5"/>
  <c r="E10" i="8"/>
  <c r="E10" i="4"/>
  <c r="D11" i="5"/>
  <c r="G11" i="5" s="1"/>
  <c r="D11" i="8"/>
  <c r="D25" i="8"/>
  <c r="G25" i="8" s="1"/>
  <c r="D20" i="6"/>
  <c r="G20" i="6" s="1"/>
  <c r="D11" i="6"/>
  <c r="D17" i="5"/>
  <c r="G17" i="5" s="1"/>
  <c r="D11" i="4"/>
  <c r="G11" i="4" s="1"/>
  <c r="S10" i="5" l="1"/>
  <c r="K10" i="5"/>
  <c r="T11" i="5"/>
  <c r="T11" i="4"/>
  <c r="T17" i="5"/>
  <c r="T25" i="4"/>
  <c r="T12" i="4"/>
  <c r="T25" i="8"/>
  <c r="O10" i="6"/>
  <c r="T12" i="8"/>
  <c r="S10" i="4"/>
  <c r="S10" i="8"/>
  <c r="T12" i="6"/>
  <c r="K10" i="6"/>
  <c r="K10" i="4"/>
  <c r="O11" i="8"/>
  <c r="O10" i="8" s="1"/>
  <c r="D10" i="6"/>
  <c r="G11" i="6"/>
  <c r="G10" i="6" s="1"/>
  <c r="G10" i="4"/>
  <c r="G10" i="5"/>
  <c r="L10" i="8"/>
  <c r="O10" i="4"/>
  <c r="O10" i="5"/>
  <c r="K11" i="8"/>
  <c r="K10" i="8" s="1"/>
  <c r="G11" i="8"/>
  <c r="G10" i="8" s="1"/>
  <c r="F10" i="8"/>
  <c r="D10" i="5"/>
  <c r="D10" i="4"/>
  <c r="D10" i="8"/>
  <c r="T10" i="4" l="1"/>
  <c r="T11" i="8"/>
  <c r="T10" i="8" s="1"/>
  <c r="T11" i="6"/>
  <c r="T20" i="6" l="1"/>
  <c r="T10" i="6" s="1"/>
  <c r="T10" i="5"/>
</calcChain>
</file>

<file path=xl/sharedStrings.xml><?xml version="1.0" encoding="utf-8"?>
<sst xmlns="http://schemas.openxmlformats.org/spreadsheetml/2006/main" count="194" uniqueCount="77">
  <si>
    <t>A</t>
  </si>
  <si>
    <t>Sotsiaalkindlustusfondide tulude ja kulude esitamine vastavuses Nõukogu Direktiiviga 2011/85/EL</t>
  </si>
  <si>
    <t>Keskvalitsuse alamsektori tulude ja kulude esitamine vastavuses Nõukogu Direktiiviga 2011/85/EL</t>
  </si>
  <si>
    <t>Keskvalitsuse alamsektor hõlmab riigiraamatupidamiskohustuslasi (ministeeriumid koos allasutustega, põhiseaduslikud institutsioonid)</t>
  </si>
  <si>
    <t>Kohalike omavalitsuste alamsektori tulude ja kulude esitamine vastavuses Nõukogu Direktiiviga 2011/85/EL</t>
  </si>
  <si>
    <t>Valitsussektori tulude ja kulude esitamine vastavuses Nõukogu Direktiiviga 2011/85/EL</t>
  </si>
  <si>
    <t>Fiscal data for general government sector according to  CD 2011/85/EU</t>
  </si>
  <si>
    <t>Fiscal data for local government subsector according to  CD 2011/85/EU</t>
  </si>
  <si>
    <t>Fiscal data for social security subsector according to  CD 2011/85/EU</t>
  </si>
  <si>
    <t>Fiscal data for central government subsector according to  CD 2011/85/EU</t>
  </si>
  <si>
    <t xml:space="preserve">Central government subsector consists of all state accounting entities (administrative departmets of the state, government agencies, constitutional institutions), </t>
  </si>
  <si>
    <t>Valitsussektor koondab kõikide alamsektorite andmed (keskvalitsus, sotsiaalkindlustusfondid ja kohalike omavalitsuste alamsektor).</t>
  </si>
  <si>
    <t>Completeness of data: the tabel above contains complete direct data from members of subsector, all members have presented their reports.</t>
  </si>
  <si>
    <t>Andmete täielikkus: ülaltoodud tabel on koostatud alamsektorisse kuuluvate üksuste poolt esitatud andmete põhjal.</t>
  </si>
  <si>
    <t>Sotsiaalkindlustusfondide alamsektor hõlmab Eesti Haigekassat ja Eesti Töötukassat.</t>
  </si>
  <si>
    <t>Social security subsector consists of Estonian Health Insurance Fund and Estonian Unemployment Insurance Fund.</t>
  </si>
  <si>
    <t>Local government subsector consists of all local gevernment entities (administrative departmets of the local governments, local government agencies)</t>
  </si>
  <si>
    <t>and other accounting entities within government sector over which local governments have direct dominant influence.</t>
  </si>
  <si>
    <t>Andmete täielikkus: ülaltoodud tabel on koostatud valitsussektorisse kuuluvate üksuste poolt esitatud andmete põhjal, kõik üksused on aruanded esitanud.</t>
  </si>
  <si>
    <t>EUR mil; Alamsektori tekkepõhise raamatupidamise andmetel/ Accrual basis data</t>
  </si>
  <si>
    <t>Tulud kokku/ Total revenue</t>
  </si>
  <si>
    <t>Tulu majandustegevusest/ Sales</t>
  </si>
  <si>
    <t>Saadud toetused/ Grants</t>
  </si>
  <si>
    <t>Muud tulud/ Other current revenue</t>
  </si>
  <si>
    <t>Edasiantud maksud, lõivud, trahvid/ Transfers of taxes, state fees and fines</t>
  </si>
  <si>
    <t>Tulem osalustelt/ Capital revenue</t>
  </si>
  <si>
    <t>Kulud kokku/ Total expenditure</t>
  </si>
  <si>
    <t>Tööjõukulud/ Compensation of employees</t>
  </si>
  <si>
    <t>Majanduskulud/ Purchase of goods and services</t>
  </si>
  <si>
    <t>Muud toetused/ Other benefits</t>
  </si>
  <si>
    <t>Muud kulud/ Other current expenditures</t>
  </si>
  <si>
    <t>Põhivara amortisatsioon/ Depreciation of assets</t>
  </si>
  <si>
    <t xml:space="preserve">Avaldatud/ Published: </t>
  </si>
  <si>
    <t>Keskvalitsuse alamsektor/ Central government subsector</t>
  </si>
  <si>
    <t>Maksud/ Taxes</t>
  </si>
  <si>
    <t>Sotsiaaltoetused/ Social benefits</t>
  </si>
  <si>
    <t>Sotsiaalkindlustusfondid/ Social security subsector</t>
  </si>
  <si>
    <t>Kohalike omavalitsuste alamsektor/ Local government subsector</t>
  </si>
  <si>
    <t>Tulem/ Overall balance (1+2)</t>
  </si>
  <si>
    <t>Valitsussektor/ General government sector</t>
  </si>
  <si>
    <t>sh tulumaks/ of which income tax</t>
  </si>
  <si>
    <t>sh käibemaks/ of which VAT</t>
  </si>
  <si>
    <t>sh aktsiisid/ of which excise duties</t>
  </si>
  <si>
    <t>sh muud maksud/ of which other taxes</t>
  </si>
  <si>
    <t>Sotsiaalkindlustusmaksed/ Social contributions</t>
  </si>
  <si>
    <t>Ebatõenäoliselt laekuvad maksu-, lõivu- ja trahvinõuded/ Provisions of non-collectable taxes and fines</t>
  </si>
  <si>
    <t>Tulu hoiustelt ja väärtpaberitelt ning muud finantstulud/ Revenues from bank deposits and operations in financial instruments and other financial revenues</t>
  </si>
  <si>
    <t>Intressikulu ja muud finantskulud/ Interest costs and other financial costs</t>
  </si>
  <si>
    <t>General government sector comprises data from all subsectors (central government sector, local governement sector, social security funds).</t>
  </si>
  <si>
    <t>sh muud maksud/of which other taxes</t>
  </si>
  <si>
    <t>Kohalike omavalituste alamsektor hõlmab kohaliku omavalitsuse üksusi ja nende valitseva mõju all olevaid valitsussektorisse kuuluvaid üksusi.</t>
  </si>
  <si>
    <t>sh aktsiisid/ of which excise taxes</t>
  </si>
  <si>
    <t>Kulud kokku/ Total expenses</t>
  </si>
  <si>
    <t>Tööjõukulud/ Labour costs</t>
  </si>
  <si>
    <t>Majanduskulud/ Operating expenses</t>
  </si>
  <si>
    <t>Muud kulud/ Other current expenses</t>
  </si>
  <si>
    <t>Põhivara amortisatsioon/ Depreciation of fixed assets</t>
  </si>
  <si>
    <t>ja avalik-õiguslikke juriidilisi isikuid ning nende poolt asutatud valitsussektorisse kuuluvaid üksusi (v.a Eesti Haigekassa ja Eesti Töötukassa).</t>
  </si>
  <si>
    <t>other legal persons in public law and accounting entities within government sector over which abovementioned entities have direct dominant influence (excluding Estonian Health Insurance Fund and Estonian Unemployment Insurance Fund).</t>
  </si>
  <si>
    <t xml:space="preserve">Uuendatud/ Updated: </t>
  </si>
  <si>
    <t>Jaanuar 2018/ January 2018</t>
  </si>
  <si>
    <t>Veebruar 2018/ February 2018</t>
  </si>
  <si>
    <t>Märts 2018/ March 2018</t>
  </si>
  <si>
    <t>I KV 2018/ 1Q 2018</t>
  </si>
  <si>
    <t>Aprill 2018/ April 2018</t>
  </si>
  <si>
    <t>Mai 2018/ May 2018</t>
  </si>
  <si>
    <t>II KV 2018/ 2Q 2018</t>
  </si>
  <si>
    <t>Kokku 2018/ Total 2018</t>
  </si>
  <si>
    <t>Juuli 2018/ July 2018</t>
  </si>
  <si>
    <t>August 2018/ August 2018</t>
  </si>
  <si>
    <t>September 2018/ September 2018</t>
  </si>
  <si>
    <t>III KV 2018/ 3Q 2018</t>
  </si>
  <si>
    <t>Oktoober 2018/ October 2018</t>
  </si>
  <si>
    <t>November 2018/ November 2018</t>
  </si>
  <si>
    <t>Detsember 2018/ December 2018</t>
  </si>
  <si>
    <t>IV KV 2018/ 4Q 2018</t>
  </si>
  <si>
    <t>Juuni 2018/ June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</si>
</sst>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6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6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0" xfId="0" applyFill="1"/>
    <xf numFmtId="0" fontId="0" fillId="0" borderId="1" xfId="0" applyBorder="1" applyAlignment="1">
      <alignment horizontal="right" wrapText="1"/>
    </xf>
    <xf numFmtId="164" fontId="0" fillId="0" borderId="1" xfId="0" applyNumberFormat="1" applyBorder="1"/>
    <xf numFmtId="0" fontId="0" fillId="0" borderId="1" xfId="0" applyFill="1" applyBorder="1"/>
    <xf numFmtId="0" fontId="7" fillId="0" borderId="1" xfId="0" applyFont="1" applyBorder="1" applyAlignment="1">
      <alignment horizontal="right" wrapText="1"/>
    </xf>
    <xf numFmtId="0" fontId="0" fillId="2" borderId="0" xfId="0" applyFill="1"/>
    <xf numFmtId="0" fontId="8" fillId="0" borderId="0" xfId="0" applyFont="1"/>
    <xf numFmtId="164" fontId="6" fillId="0" borderId="1" xfId="0" applyNumberFormat="1" applyFont="1" applyBorder="1"/>
    <xf numFmtId="0" fontId="0" fillId="2" borderId="0" xfId="0" applyFill="1" applyAlignment="1">
      <alignment wrapText="1"/>
    </xf>
    <xf numFmtId="14" fontId="9" fillId="0" borderId="0" xfId="0" applyNumberFormat="1" applyFont="1"/>
    <xf numFmtId="0" fontId="6" fillId="0" borderId="3" xfId="0" applyFont="1" applyBorder="1"/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10" fillId="2" borderId="0" xfId="0" applyFont="1" applyFill="1" applyAlignment="1">
      <alignment wrapText="1"/>
    </xf>
    <xf numFmtId="0" fontId="0" fillId="0" borderId="1" xfId="0" applyBorder="1" applyAlignment="1">
      <alignment vertical="top"/>
    </xf>
    <xf numFmtId="0" fontId="0" fillId="0" borderId="1" xfId="0" applyBorder="1" applyAlignment="1"/>
    <xf numFmtId="164" fontId="6" fillId="2" borderId="1" xfId="0" applyNumberFormat="1" applyFont="1" applyFill="1" applyBorder="1"/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0" fillId="0" borderId="1" xfId="0" applyNumberFormat="1" applyFill="1" applyBorder="1"/>
    <xf numFmtId="164" fontId="4" fillId="2" borderId="1" xfId="0" applyNumberFormat="1" applyFont="1" applyFill="1" applyBorder="1"/>
    <xf numFmtId="164" fontId="6" fillId="0" borderId="1" xfId="0" applyNumberFormat="1" applyFont="1" applyFill="1" applyBorder="1"/>
    <xf numFmtId="164" fontId="5" fillId="0" borderId="1" xfId="0" applyNumberFormat="1" applyFont="1" applyFill="1" applyBorder="1"/>
    <xf numFmtId="14" fontId="11" fillId="0" borderId="0" xfId="0" applyNumberFormat="1" applyFont="1"/>
    <xf numFmtId="164" fontId="3" fillId="0" borderId="1" xfId="0" applyNumberFormat="1" applyFont="1" applyFill="1" applyBorder="1"/>
    <xf numFmtId="164" fontId="2" fillId="0" borderId="1" xfId="0" applyNumberFormat="1" applyFont="1" applyFill="1" applyBorder="1"/>
    <xf numFmtId="164" fontId="1" fillId="0" borderId="1" xfId="0" applyNumberFormat="1" applyFont="1" applyFill="1" applyBorder="1"/>
    <xf numFmtId="164" fontId="4" fillId="0" borderId="1" xfId="0" applyNumberFormat="1" applyFont="1" applyFill="1" applyBorder="1"/>
    <xf numFmtId="164" fontId="12" fillId="0" borderId="1" xfId="0" applyNumberFormat="1" applyFont="1" applyFill="1" applyBorder="1"/>
    <xf numFmtId="164" fontId="0" fillId="0" borderId="0" xfId="0" applyNumberFormat="1"/>
    <xf numFmtId="164" fontId="7" fillId="0" borderId="1" xfId="0" applyNumberFormat="1" applyFont="1" applyFill="1" applyBorder="1"/>
    <xf numFmtId="14" fontId="11" fillId="0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0"/>
  <sheetViews>
    <sheetView zoomScale="77" zoomScaleNormal="77" workbookViewId="0">
      <selection activeCell="P36" sqref="P36"/>
    </sheetView>
  </sheetViews>
  <sheetFormatPr defaultRowHeight="15" x14ac:dyDescent="0.25"/>
  <cols>
    <col min="1" max="1" width="3.140625" customWidth="1"/>
    <col min="2" max="2" width="4.42578125" customWidth="1"/>
    <col min="3" max="3" width="43.5703125" customWidth="1"/>
    <col min="4" max="4" width="13.85546875" customWidth="1"/>
    <col min="5" max="5" width="15.7109375" customWidth="1"/>
    <col min="6" max="6" width="13" customWidth="1"/>
    <col min="7" max="7" width="9.85546875" customWidth="1"/>
    <col min="8" max="8" width="13" customWidth="1"/>
    <col min="9" max="10" width="11.85546875" customWidth="1"/>
    <col min="11" max="11" width="12.140625" customWidth="1"/>
    <col min="12" max="12" width="10.5703125" customWidth="1"/>
    <col min="13" max="13" width="13.7109375" customWidth="1"/>
    <col min="14" max="14" width="16.28515625" customWidth="1"/>
    <col min="15" max="15" width="11.5703125" customWidth="1"/>
    <col min="16" max="16" width="15.42578125" customWidth="1"/>
    <col min="17" max="17" width="16.85546875" customWidth="1"/>
    <col min="18" max="18" width="16.28515625" customWidth="1"/>
    <col min="19" max="19" width="12" customWidth="1"/>
    <col min="20" max="20" width="12.5703125" customWidth="1"/>
  </cols>
  <sheetData>
    <row r="2" spans="1:20" ht="15.75" x14ac:dyDescent="0.25">
      <c r="C2" s="13" t="s">
        <v>2</v>
      </c>
    </row>
    <row r="3" spans="1:20" ht="15.75" x14ac:dyDescent="0.25">
      <c r="C3" s="13" t="s">
        <v>9</v>
      </c>
    </row>
    <row r="5" spans="1:20" x14ac:dyDescent="0.25">
      <c r="C5" t="s">
        <v>32</v>
      </c>
      <c r="D5" s="38">
        <v>43496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1:20" x14ac:dyDescent="0.25">
      <c r="C6" t="s">
        <v>59</v>
      </c>
      <c r="D6" s="30">
        <v>43720</v>
      </c>
    </row>
    <row r="8" spans="1:20" x14ac:dyDescent="0.25">
      <c r="C8" t="s">
        <v>19</v>
      </c>
    </row>
    <row r="9" spans="1:20" ht="27" customHeight="1" x14ac:dyDescent="0.25">
      <c r="B9" s="12"/>
      <c r="C9" s="15" t="s">
        <v>33</v>
      </c>
      <c r="D9" s="20" t="s">
        <v>60</v>
      </c>
      <c r="E9" s="20" t="s">
        <v>61</v>
      </c>
      <c r="F9" s="20" t="s">
        <v>62</v>
      </c>
      <c r="G9" s="20" t="s">
        <v>63</v>
      </c>
      <c r="H9" s="20" t="s">
        <v>64</v>
      </c>
      <c r="I9" s="20" t="s">
        <v>65</v>
      </c>
      <c r="J9" s="20" t="s">
        <v>76</v>
      </c>
      <c r="K9" s="20" t="s">
        <v>66</v>
      </c>
      <c r="L9" s="20" t="s">
        <v>68</v>
      </c>
      <c r="M9" s="20" t="s">
        <v>69</v>
      </c>
      <c r="N9" s="20" t="s">
        <v>70</v>
      </c>
      <c r="O9" s="20" t="s">
        <v>71</v>
      </c>
      <c r="P9" s="20" t="s">
        <v>72</v>
      </c>
      <c r="Q9" s="20" t="s">
        <v>73</v>
      </c>
      <c r="R9" s="20" t="s">
        <v>74</v>
      </c>
      <c r="S9" s="20" t="s">
        <v>75</v>
      </c>
      <c r="T9" s="20" t="s">
        <v>67</v>
      </c>
    </row>
    <row r="10" spans="1:20" x14ac:dyDescent="0.25">
      <c r="B10" s="1" t="s">
        <v>0</v>
      </c>
      <c r="C10" s="1" t="s">
        <v>38</v>
      </c>
      <c r="D10" s="14">
        <f t="shared" ref="D10:T10" si="0">D11+D25</f>
        <v>-43.399999999999864</v>
      </c>
      <c r="E10" s="14">
        <f t="shared" si="0"/>
        <v>-71.199999999999932</v>
      </c>
      <c r="F10" s="14">
        <f t="shared" si="0"/>
        <v>-55.599999999999909</v>
      </c>
      <c r="G10" s="23">
        <f t="shared" si="0"/>
        <v>-170.19999999999982</v>
      </c>
      <c r="H10" s="14">
        <f t="shared" si="0"/>
        <v>6.8999999999999773</v>
      </c>
      <c r="I10" s="14">
        <f t="shared" si="0"/>
        <v>20.399999999999977</v>
      </c>
      <c r="J10" s="14">
        <f t="shared" si="0"/>
        <v>187.49999999999989</v>
      </c>
      <c r="K10" s="23">
        <f t="shared" si="0"/>
        <v>214.79999999999973</v>
      </c>
      <c r="L10" s="14">
        <f t="shared" si="0"/>
        <v>78.100000000000023</v>
      </c>
      <c r="M10" s="14">
        <f t="shared" si="0"/>
        <v>34.599999999999909</v>
      </c>
      <c r="N10" s="28">
        <f t="shared" si="0"/>
        <v>88.900000000000091</v>
      </c>
      <c r="O10" s="23">
        <f t="shared" si="0"/>
        <v>201.59999999999991</v>
      </c>
      <c r="P10" s="14">
        <f t="shared" si="0"/>
        <v>31.100000000000023</v>
      </c>
      <c r="Q10" s="14">
        <f t="shared" si="0"/>
        <v>-2.8999999999999773</v>
      </c>
      <c r="R10" s="14">
        <f t="shared" si="0"/>
        <v>-377</v>
      </c>
      <c r="S10" s="23">
        <f t="shared" si="0"/>
        <v>-348.80000000000018</v>
      </c>
      <c r="T10" s="23">
        <f t="shared" si="0"/>
        <v>-102.60000000000036</v>
      </c>
    </row>
    <row r="11" spans="1:20" x14ac:dyDescent="0.25">
      <c r="B11" s="4">
        <v>1</v>
      </c>
      <c r="C11" s="1" t="s">
        <v>20</v>
      </c>
      <c r="D11" s="14">
        <f t="shared" ref="D11:R11" si="1">D12+D17+D18+D19+D20+D21+D22+D23+D24</f>
        <v>535.00000000000011</v>
      </c>
      <c r="E11" s="14">
        <f t="shared" si="1"/>
        <v>476.80000000000007</v>
      </c>
      <c r="F11" s="28">
        <f t="shared" si="1"/>
        <v>634.5</v>
      </c>
      <c r="G11" s="23">
        <f>SUM(D11:F11)</f>
        <v>1646.3000000000002</v>
      </c>
      <c r="H11" s="14">
        <f t="shared" si="1"/>
        <v>571.5</v>
      </c>
      <c r="I11" s="14">
        <f t="shared" si="1"/>
        <v>608.69999999999993</v>
      </c>
      <c r="J11" s="14">
        <f t="shared" si="1"/>
        <v>803.09999999999991</v>
      </c>
      <c r="K11" s="23">
        <f>SUM(H11:J11)</f>
        <v>1983.2999999999997</v>
      </c>
      <c r="L11" s="14">
        <f t="shared" si="1"/>
        <v>610.20000000000005</v>
      </c>
      <c r="M11" s="14">
        <f t="shared" si="1"/>
        <v>579.4</v>
      </c>
      <c r="N11" s="28">
        <f t="shared" si="1"/>
        <v>673.10000000000014</v>
      </c>
      <c r="O11" s="23">
        <f>SUM(L11:N11)</f>
        <v>1862.7</v>
      </c>
      <c r="P11" s="14">
        <f t="shared" si="1"/>
        <v>641.69999999999993</v>
      </c>
      <c r="Q11" s="14">
        <f t="shared" si="1"/>
        <v>764.30000000000007</v>
      </c>
      <c r="R11" s="14">
        <f t="shared" si="1"/>
        <v>715</v>
      </c>
      <c r="S11" s="23">
        <f>P11+Q11+R11</f>
        <v>2121</v>
      </c>
      <c r="T11" s="23">
        <f>G11+K11+O11+S11</f>
        <v>7613.3</v>
      </c>
    </row>
    <row r="12" spans="1:20" x14ac:dyDescent="0.25">
      <c r="B12" s="5"/>
      <c r="C12" s="2" t="s">
        <v>34</v>
      </c>
      <c r="D12" s="26">
        <f t="shared" ref="D12:R12" si="2">D13+D14+D15+D16</f>
        <v>413.40000000000003</v>
      </c>
      <c r="E12" s="26">
        <f t="shared" si="2"/>
        <v>350.4</v>
      </c>
      <c r="F12" s="26">
        <f t="shared" si="2"/>
        <v>450.7</v>
      </c>
      <c r="G12" s="24">
        <f>SUM(D12:F12)</f>
        <v>1214.5</v>
      </c>
      <c r="H12" s="26">
        <f t="shared" si="2"/>
        <v>449.7</v>
      </c>
      <c r="I12" s="26">
        <f t="shared" si="2"/>
        <v>446.7</v>
      </c>
      <c r="J12" s="26">
        <f t="shared" si="2"/>
        <v>478.1</v>
      </c>
      <c r="K12" s="27">
        <f t="shared" ref="K12:K24" si="3">SUM(H12:J12)</f>
        <v>1374.5</v>
      </c>
      <c r="L12" s="9">
        <f t="shared" si="2"/>
        <v>434.8</v>
      </c>
      <c r="M12" s="9">
        <f t="shared" si="2"/>
        <v>429.39999999999992</v>
      </c>
      <c r="N12" s="26">
        <f t="shared" si="2"/>
        <v>404</v>
      </c>
      <c r="O12" s="27">
        <f>SUM(L12:N12)</f>
        <v>1268.1999999999998</v>
      </c>
      <c r="P12" s="9">
        <f t="shared" si="2"/>
        <v>448.7</v>
      </c>
      <c r="Q12" s="9">
        <f t="shared" si="2"/>
        <v>447.59999999999997</v>
      </c>
      <c r="R12" s="26">
        <f t="shared" si="2"/>
        <v>374.6</v>
      </c>
      <c r="S12" s="27">
        <f>P12+Q12+R12</f>
        <v>1270.9000000000001</v>
      </c>
      <c r="T12" s="24">
        <f>G12+K12+O12+S12</f>
        <v>5128.1000000000004</v>
      </c>
    </row>
    <row r="13" spans="1:20" x14ac:dyDescent="0.25">
      <c r="A13" s="7"/>
      <c r="B13" s="5"/>
      <c r="C13" s="8" t="s">
        <v>40</v>
      </c>
      <c r="D13" s="26">
        <v>135.19999999999999</v>
      </c>
      <c r="E13" s="26">
        <v>130.30000000000001</v>
      </c>
      <c r="F13" s="26">
        <v>201.9</v>
      </c>
      <c r="G13" s="24">
        <f t="shared" ref="G13:G24" si="4">SUM(D13:F13)</f>
        <v>467.4</v>
      </c>
      <c r="H13" s="26">
        <v>159.5</v>
      </c>
      <c r="I13" s="26">
        <v>179.1</v>
      </c>
      <c r="J13" s="26">
        <v>204.5</v>
      </c>
      <c r="K13" s="27">
        <f t="shared" si="3"/>
        <v>543.1</v>
      </c>
      <c r="L13" s="31">
        <v>157.4</v>
      </c>
      <c r="M13" s="33">
        <v>153.1</v>
      </c>
      <c r="N13" s="33">
        <v>142.69999999999999</v>
      </c>
      <c r="O13" s="27">
        <f>SUM(L13:N13)</f>
        <v>453.2</v>
      </c>
      <c r="P13" s="35">
        <v>146.4</v>
      </c>
      <c r="Q13" s="35">
        <v>172</v>
      </c>
      <c r="R13" s="35">
        <v>76.599999999999994</v>
      </c>
      <c r="S13" s="27">
        <f t="shared" ref="S13:S24" si="5">P13+Q13+R13</f>
        <v>395</v>
      </c>
      <c r="T13" s="24">
        <f>G13+K13+O13+S13</f>
        <v>1858.7</v>
      </c>
    </row>
    <row r="14" spans="1:20" x14ac:dyDescent="0.25">
      <c r="A14" s="7"/>
      <c r="B14" s="5"/>
      <c r="C14" s="8" t="s">
        <v>41</v>
      </c>
      <c r="D14" s="26">
        <v>166.9</v>
      </c>
      <c r="E14" s="26">
        <v>150.1</v>
      </c>
      <c r="F14" s="26">
        <v>169.5</v>
      </c>
      <c r="G14" s="24">
        <f t="shared" si="4"/>
        <v>486.5</v>
      </c>
      <c r="H14" s="26">
        <v>168.4</v>
      </c>
      <c r="I14" s="26">
        <v>186.2</v>
      </c>
      <c r="J14" s="26">
        <v>180.1</v>
      </c>
      <c r="K14" s="27">
        <f t="shared" si="3"/>
        <v>534.70000000000005</v>
      </c>
      <c r="L14" s="31">
        <v>182.5</v>
      </c>
      <c r="M14" s="33">
        <v>177.2</v>
      </c>
      <c r="N14" s="33">
        <v>173.7</v>
      </c>
      <c r="O14" s="27">
        <f t="shared" ref="O14:O24" si="6">SUM(L14:N14)</f>
        <v>533.4</v>
      </c>
      <c r="P14" s="35">
        <v>184.1</v>
      </c>
      <c r="Q14" s="35">
        <v>183.4</v>
      </c>
      <c r="R14" s="35">
        <v>199</v>
      </c>
      <c r="S14" s="27">
        <f t="shared" si="5"/>
        <v>566.5</v>
      </c>
      <c r="T14" s="24">
        <f t="shared" ref="T14:T24" si="7">G14+K14+O14+S14</f>
        <v>2121.1</v>
      </c>
    </row>
    <row r="15" spans="1:20" x14ac:dyDescent="0.25">
      <c r="A15" s="7"/>
      <c r="B15" s="5"/>
      <c r="C15" s="11" t="s">
        <v>42</v>
      </c>
      <c r="D15" s="26">
        <v>103.6</v>
      </c>
      <c r="E15" s="26">
        <v>64.400000000000006</v>
      </c>
      <c r="F15" s="26">
        <v>70.5</v>
      </c>
      <c r="G15" s="24">
        <f t="shared" si="4"/>
        <v>238.5</v>
      </c>
      <c r="H15" s="26">
        <v>88</v>
      </c>
      <c r="I15" s="26">
        <v>75.599999999999994</v>
      </c>
      <c r="J15" s="26">
        <v>86.1</v>
      </c>
      <c r="K15" s="27">
        <f t="shared" si="3"/>
        <v>249.7</v>
      </c>
      <c r="L15" s="31">
        <v>86.6</v>
      </c>
      <c r="M15" s="33">
        <v>92.4</v>
      </c>
      <c r="N15" s="33">
        <v>78.599999999999994</v>
      </c>
      <c r="O15" s="27">
        <f t="shared" si="6"/>
        <v>257.60000000000002</v>
      </c>
      <c r="P15" s="35">
        <v>86.2</v>
      </c>
      <c r="Q15" s="35">
        <v>85.3</v>
      </c>
      <c r="R15" s="35">
        <v>95.2</v>
      </c>
      <c r="S15" s="27">
        <f t="shared" si="5"/>
        <v>266.7</v>
      </c>
      <c r="T15" s="24">
        <f t="shared" si="7"/>
        <v>1012.5</v>
      </c>
    </row>
    <row r="16" spans="1:20" x14ac:dyDescent="0.25">
      <c r="A16" s="7"/>
      <c r="B16" s="5"/>
      <c r="C16" s="8" t="s">
        <v>49</v>
      </c>
      <c r="D16" s="26">
        <v>7.7</v>
      </c>
      <c r="E16" s="26">
        <v>5.6</v>
      </c>
      <c r="F16" s="26">
        <v>8.8000000000000007</v>
      </c>
      <c r="G16" s="24">
        <f t="shared" si="4"/>
        <v>22.1</v>
      </c>
      <c r="H16" s="26">
        <v>33.799999999999997</v>
      </c>
      <c r="I16" s="26">
        <v>5.8</v>
      </c>
      <c r="J16" s="26">
        <v>7.4</v>
      </c>
      <c r="K16" s="27">
        <f t="shared" si="3"/>
        <v>46.999999999999993</v>
      </c>
      <c r="L16" s="31">
        <v>8.3000000000000007</v>
      </c>
      <c r="M16" s="33">
        <v>6.7</v>
      </c>
      <c r="N16" s="33">
        <v>9</v>
      </c>
      <c r="O16" s="27">
        <f t="shared" si="6"/>
        <v>24</v>
      </c>
      <c r="P16" s="35">
        <v>32</v>
      </c>
      <c r="Q16" s="35">
        <v>6.9</v>
      </c>
      <c r="R16" s="35">
        <v>3.8</v>
      </c>
      <c r="S16" s="27">
        <f t="shared" si="5"/>
        <v>42.699999999999996</v>
      </c>
      <c r="T16" s="24">
        <f t="shared" si="7"/>
        <v>135.79999999999998</v>
      </c>
    </row>
    <row r="17" spans="1:20" x14ac:dyDescent="0.25">
      <c r="A17" s="7"/>
      <c r="B17" s="5"/>
      <c r="C17" s="22" t="s">
        <v>44</v>
      </c>
      <c r="D17" s="26">
        <v>256.89999999999998</v>
      </c>
      <c r="E17" s="26">
        <v>263.3</v>
      </c>
      <c r="F17" s="26">
        <v>272.2</v>
      </c>
      <c r="G17" s="24">
        <f t="shared" si="4"/>
        <v>792.40000000000009</v>
      </c>
      <c r="H17" s="26">
        <v>279</v>
      </c>
      <c r="I17" s="26">
        <v>277.89999999999998</v>
      </c>
      <c r="J17" s="26">
        <v>303.89999999999998</v>
      </c>
      <c r="K17" s="27">
        <f t="shared" si="3"/>
        <v>860.8</v>
      </c>
      <c r="L17" s="31">
        <v>289.60000000000002</v>
      </c>
      <c r="M17" s="33">
        <v>276.7</v>
      </c>
      <c r="N17" s="33">
        <v>279.3</v>
      </c>
      <c r="O17" s="27">
        <f t="shared" si="6"/>
        <v>845.59999999999991</v>
      </c>
      <c r="P17" s="35">
        <v>282.39999999999998</v>
      </c>
      <c r="Q17" s="35">
        <v>297.8</v>
      </c>
      <c r="R17" s="35">
        <v>335.5</v>
      </c>
      <c r="S17" s="27">
        <f t="shared" si="5"/>
        <v>915.7</v>
      </c>
      <c r="T17" s="24">
        <f t="shared" si="7"/>
        <v>3414.5</v>
      </c>
    </row>
    <row r="18" spans="1:20" x14ac:dyDescent="0.25">
      <c r="A18" s="7"/>
      <c r="B18" s="5"/>
      <c r="C18" s="3" t="s">
        <v>21</v>
      </c>
      <c r="D18" s="26">
        <v>63.2</v>
      </c>
      <c r="E18" s="26">
        <v>61.2</v>
      </c>
      <c r="F18" s="26">
        <v>72</v>
      </c>
      <c r="G18" s="24">
        <f t="shared" si="4"/>
        <v>196.4</v>
      </c>
      <c r="H18" s="26">
        <v>75.3</v>
      </c>
      <c r="I18" s="26">
        <v>72.099999999999994</v>
      </c>
      <c r="J18" s="26">
        <v>69.5</v>
      </c>
      <c r="K18" s="27">
        <f t="shared" si="3"/>
        <v>216.89999999999998</v>
      </c>
      <c r="L18" s="31">
        <v>65</v>
      </c>
      <c r="M18" s="33">
        <v>61.7</v>
      </c>
      <c r="N18" s="33">
        <v>76</v>
      </c>
      <c r="O18" s="27">
        <f t="shared" si="6"/>
        <v>202.7</v>
      </c>
      <c r="P18" s="35">
        <v>86.9</v>
      </c>
      <c r="Q18" s="35">
        <v>76.599999999999994</v>
      </c>
      <c r="R18" s="35">
        <v>65.7</v>
      </c>
      <c r="S18" s="27">
        <f t="shared" si="5"/>
        <v>229.2</v>
      </c>
      <c r="T18" s="24">
        <f t="shared" si="7"/>
        <v>845.2</v>
      </c>
    </row>
    <row r="19" spans="1:20" x14ac:dyDescent="0.25">
      <c r="A19" s="7"/>
      <c r="B19" s="5"/>
      <c r="C19" s="3" t="s">
        <v>22</v>
      </c>
      <c r="D19" s="26">
        <v>22.3</v>
      </c>
      <c r="E19" s="26">
        <v>26.3</v>
      </c>
      <c r="F19" s="26">
        <v>53.6</v>
      </c>
      <c r="G19" s="24">
        <f t="shared" si="4"/>
        <v>102.2</v>
      </c>
      <c r="H19" s="26">
        <v>36.700000000000003</v>
      </c>
      <c r="I19" s="26">
        <v>50.1</v>
      </c>
      <c r="J19" s="26">
        <v>67.599999999999994</v>
      </c>
      <c r="K19" s="27">
        <f t="shared" si="3"/>
        <v>154.4</v>
      </c>
      <c r="L19" s="31">
        <v>69.8</v>
      </c>
      <c r="M19" s="33">
        <v>44.1</v>
      </c>
      <c r="N19" s="33">
        <v>128.1</v>
      </c>
      <c r="O19" s="27">
        <f t="shared" si="6"/>
        <v>242</v>
      </c>
      <c r="P19" s="35">
        <v>93.7</v>
      </c>
      <c r="Q19" s="35">
        <v>196.2</v>
      </c>
      <c r="R19" s="35">
        <v>106.6</v>
      </c>
      <c r="S19" s="27">
        <f t="shared" si="5"/>
        <v>396.5</v>
      </c>
      <c r="T19" s="24">
        <f t="shared" si="7"/>
        <v>895.1</v>
      </c>
    </row>
    <row r="20" spans="1:20" x14ac:dyDescent="0.25">
      <c r="A20" s="7"/>
      <c r="B20" s="5"/>
      <c r="C20" s="3" t="s">
        <v>23</v>
      </c>
      <c r="D20" s="26">
        <v>9.6999999999999993</v>
      </c>
      <c r="E20" s="26">
        <v>7.9</v>
      </c>
      <c r="F20" s="26">
        <v>33.799999999999997</v>
      </c>
      <c r="G20" s="24">
        <f t="shared" si="4"/>
        <v>51.4</v>
      </c>
      <c r="H20" s="26">
        <v>5.8</v>
      </c>
      <c r="I20" s="26">
        <v>6.6</v>
      </c>
      <c r="J20" s="26">
        <v>34</v>
      </c>
      <c r="K20" s="27">
        <f t="shared" si="3"/>
        <v>46.4</v>
      </c>
      <c r="L20" s="31">
        <v>4.8</v>
      </c>
      <c r="M20" s="33">
        <v>9.5</v>
      </c>
      <c r="N20" s="33">
        <v>36.200000000000003</v>
      </c>
      <c r="O20" s="27">
        <f t="shared" si="6"/>
        <v>50.5</v>
      </c>
      <c r="P20" s="35">
        <v>6</v>
      </c>
      <c r="Q20" s="35">
        <v>8.1999999999999993</v>
      </c>
      <c r="R20" s="35">
        <v>124</v>
      </c>
      <c r="S20" s="27">
        <f t="shared" si="5"/>
        <v>138.19999999999999</v>
      </c>
      <c r="T20" s="24">
        <f t="shared" si="7"/>
        <v>286.5</v>
      </c>
    </row>
    <row r="21" spans="1:20" ht="45" x14ac:dyDescent="0.25">
      <c r="A21" s="7"/>
      <c r="B21" s="5"/>
      <c r="C21" s="3" t="s">
        <v>45</v>
      </c>
      <c r="D21" s="26">
        <v>-2.2999999999999998</v>
      </c>
      <c r="E21" s="26">
        <v>-2.5</v>
      </c>
      <c r="F21" s="26">
        <v>-5.6</v>
      </c>
      <c r="G21" s="24">
        <f t="shared" si="4"/>
        <v>-10.399999999999999</v>
      </c>
      <c r="H21" s="26">
        <v>-1.7</v>
      </c>
      <c r="I21" s="37">
        <v>-4.9000000000000004</v>
      </c>
      <c r="J21" s="26">
        <v>-4.0999999999999996</v>
      </c>
      <c r="K21" s="27">
        <f t="shared" si="3"/>
        <v>-10.7</v>
      </c>
      <c r="L21" s="31">
        <v>-3.6</v>
      </c>
      <c r="M21" s="33">
        <v>-0.9</v>
      </c>
      <c r="N21" s="33">
        <v>-2.5</v>
      </c>
      <c r="O21" s="27">
        <f t="shared" si="6"/>
        <v>-7</v>
      </c>
      <c r="P21" s="35">
        <v>-4.3</v>
      </c>
      <c r="Q21" s="35">
        <v>-2.9</v>
      </c>
      <c r="R21" s="35">
        <v>-18.600000000000001</v>
      </c>
      <c r="S21" s="27">
        <f t="shared" si="5"/>
        <v>-25.8</v>
      </c>
      <c r="T21" s="24">
        <f t="shared" si="7"/>
        <v>-53.9</v>
      </c>
    </row>
    <row r="22" spans="1:20" ht="29.25" customHeight="1" x14ac:dyDescent="0.25">
      <c r="B22" s="5"/>
      <c r="C22" s="3" t="s">
        <v>24</v>
      </c>
      <c r="D22" s="26">
        <v>-227.8</v>
      </c>
      <c r="E22" s="26">
        <v>-229.9</v>
      </c>
      <c r="F22" s="26">
        <v>-242.4</v>
      </c>
      <c r="G22" s="24">
        <f t="shared" si="4"/>
        <v>-700.1</v>
      </c>
      <c r="H22" s="26">
        <v>-274.3</v>
      </c>
      <c r="I22" s="26">
        <v>-242.7</v>
      </c>
      <c r="J22" s="26">
        <v>-271.10000000000002</v>
      </c>
      <c r="K22" s="27">
        <f t="shared" si="3"/>
        <v>-788.1</v>
      </c>
      <c r="L22" s="31">
        <v>-252.7</v>
      </c>
      <c r="M22" s="33">
        <v>-241.2</v>
      </c>
      <c r="N22" s="33">
        <v>-248.2</v>
      </c>
      <c r="O22" s="27">
        <f t="shared" si="6"/>
        <v>-742.09999999999991</v>
      </c>
      <c r="P22" s="35">
        <v>-271.8</v>
      </c>
      <c r="Q22" s="35">
        <v>-258.60000000000002</v>
      </c>
      <c r="R22" s="35">
        <v>-304.3</v>
      </c>
      <c r="S22" s="27">
        <f t="shared" si="5"/>
        <v>-834.7</v>
      </c>
      <c r="T22" s="24">
        <f t="shared" si="7"/>
        <v>-3065</v>
      </c>
    </row>
    <row r="23" spans="1:20" x14ac:dyDescent="0.25">
      <c r="A23" s="7"/>
      <c r="B23" s="5"/>
      <c r="C23" s="3" t="s">
        <v>25</v>
      </c>
      <c r="D23" s="26">
        <v>0</v>
      </c>
      <c r="E23" s="26">
        <v>0</v>
      </c>
      <c r="F23" s="26">
        <v>0</v>
      </c>
      <c r="G23" s="24">
        <f t="shared" si="4"/>
        <v>0</v>
      </c>
      <c r="H23" s="26">
        <v>0.1</v>
      </c>
      <c r="I23" s="26">
        <v>2.8</v>
      </c>
      <c r="J23" s="26">
        <v>125.4</v>
      </c>
      <c r="K23" s="27">
        <f t="shared" si="3"/>
        <v>128.30000000000001</v>
      </c>
      <c r="L23" s="31">
        <v>2.6</v>
      </c>
      <c r="M23" s="33">
        <v>0</v>
      </c>
      <c r="N23" s="33">
        <v>0</v>
      </c>
      <c r="O23" s="27">
        <f t="shared" si="6"/>
        <v>2.6</v>
      </c>
      <c r="P23" s="35">
        <v>0</v>
      </c>
      <c r="Q23" s="35">
        <v>0</v>
      </c>
      <c r="R23" s="35">
        <v>4.5</v>
      </c>
      <c r="S23" s="27">
        <f t="shared" si="5"/>
        <v>4.5</v>
      </c>
      <c r="T23" s="24">
        <f t="shared" si="7"/>
        <v>135.4</v>
      </c>
    </row>
    <row r="24" spans="1:20" ht="60" x14ac:dyDescent="0.25">
      <c r="B24" s="6"/>
      <c r="C24" s="3" t="s">
        <v>46</v>
      </c>
      <c r="D24" s="26">
        <v>-0.4</v>
      </c>
      <c r="E24" s="26">
        <v>0.1</v>
      </c>
      <c r="F24" s="26">
        <v>0.2</v>
      </c>
      <c r="G24" s="24">
        <f t="shared" si="4"/>
        <v>-0.10000000000000003</v>
      </c>
      <c r="H24" s="26">
        <v>0.9</v>
      </c>
      <c r="I24" s="26">
        <v>0.1</v>
      </c>
      <c r="J24" s="26">
        <v>-0.2</v>
      </c>
      <c r="K24" s="27">
        <f t="shared" si="3"/>
        <v>0.8</v>
      </c>
      <c r="L24" s="31">
        <v>-0.1</v>
      </c>
      <c r="M24" s="33">
        <v>0.1</v>
      </c>
      <c r="N24" s="33">
        <v>0.2</v>
      </c>
      <c r="O24" s="27">
        <f t="shared" si="6"/>
        <v>0.2</v>
      </c>
      <c r="P24" s="35">
        <v>0.1</v>
      </c>
      <c r="Q24" s="35">
        <v>-0.6</v>
      </c>
      <c r="R24" s="35">
        <v>27</v>
      </c>
      <c r="S24" s="27">
        <f t="shared" si="5"/>
        <v>26.5</v>
      </c>
      <c r="T24" s="24">
        <f t="shared" si="7"/>
        <v>27.4</v>
      </c>
    </row>
    <row r="25" spans="1:20" x14ac:dyDescent="0.25">
      <c r="B25" s="4">
        <v>2</v>
      </c>
      <c r="C25" s="1" t="s">
        <v>26</v>
      </c>
      <c r="D25" s="28">
        <f t="shared" ref="D25:R25" si="8">D26+D27+D28+D29+D30+D31+D32</f>
        <v>-578.4</v>
      </c>
      <c r="E25" s="28">
        <f t="shared" si="8"/>
        <v>-548</v>
      </c>
      <c r="F25" s="28">
        <f t="shared" si="8"/>
        <v>-690.09999999999991</v>
      </c>
      <c r="G25" s="23">
        <f>SUM(D25:F25)</f>
        <v>-1816.5</v>
      </c>
      <c r="H25" s="28">
        <f t="shared" si="8"/>
        <v>-564.6</v>
      </c>
      <c r="I25" s="28">
        <f t="shared" si="8"/>
        <v>-588.29999999999995</v>
      </c>
      <c r="J25" s="28">
        <f t="shared" si="8"/>
        <v>-615.6</v>
      </c>
      <c r="K25" s="23">
        <f>SUM(H25:J25)</f>
        <v>-1768.5</v>
      </c>
      <c r="L25" s="28">
        <f t="shared" si="8"/>
        <v>-532.1</v>
      </c>
      <c r="M25" s="28">
        <f t="shared" si="8"/>
        <v>-544.80000000000007</v>
      </c>
      <c r="N25" s="28">
        <f t="shared" si="8"/>
        <v>-584.20000000000005</v>
      </c>
      <c r="O25" s="23">
        <f>SUM(L25:N25)</f>
        <v>-1661.1000000000001</v>
      </c>
      <c r="P25" s="28">
        <f t="shared" si="8"/>
        <v>-610.59999999999991</v>
      </c>
      <c r="Q25" s="28">
        <f t="shared" si="8"/>
        <v>-767.2</v>
      </c>
      <c r="R25" s="28">
        <f t="shared" si="8"/>
        <v>-1092</v>
      </c>
      <c r="S25" s="23">
        <f>P25+Q25+R25</f>
        <v>-2469.8000000000002</v>
      </c>
      <c r="T25" s="23">
        <f>G25+K25+O25+S25</f>
        <v>-7715.9000000000005</v>
      </c>
    </row>
    <row r="26" spans="1:20" x14ac:dyDescent="0.25">
      <c r="B26" s="5"/>
      <c r="C26" s="2" t="s">
        <v>27</v>
      </c>
      <c r="D26" s="26">
        <v>-106.3</v>
      </c>
      <c r="E26" s="26">
        <v>-109</v>
      </c>
      <c r="F26" s="26">
        <v>-113.4</v>
      </c>
      <c r="G26" s="24">
        <f>SUM(D26:F26)</f>
        <v>-328.70000000000005</v>
      </c>
      <c r="H26" s="26">
        <v>-115.4</v>
      </c>
      <c r="I26" s="26">
        <v>-121.1</v>
      </c>
      <c r="J26" s="26">
        <v>-132.4</v>
      </c>
      <c r="K26" s="24">
        <f>SUM(H26:J26)</f>
        <v>-368.9</v>
      </c>
      <c r="L26" s="26">
        <v>-113</v>
      </c>
      <c r="M26" s="26">
        <v>-109.5</v>
      </c>
      <c r="N26" s="26">
        <v>-110.7</v>
      </c>
      <c r="O26" s="24">
        <f>SUM(L26:N26)</f>
        <v>-333.2</v>
      </c>
      <c r="P26" s="26">
        <v>-120.3</v>
      </c>
      <c r="Q26" s="26">
        <v>-136.1</v>
      </c>
      <c r="R26" s="26">
        <v>-227.2</v>
      </c>
      <c r="S26" s="24">
        <f>P26+Q26+R26</f>
        <v>-483.59999999999997</v>
      </c>
      <c r="T26" s="24">
        <f>G26+K26+O26+S26</f>
        <v>-1514.3999999999999</v>
      </c>
    </row>
    <row r="27" spans="1:20" x14ac:dyDescent="0.25">
      <c r="B27" s="5"/>
      <c r="C27" s="2" t="s">
        <v>28</v>
      </c>
      <c r="D27" s="26">
        <v>-67.900000000000006</v>
      </c>
      <c r="E27" s="26">
        <v>-63.9</v>
      </c>
      <c r="F27" s="26">
        <v>-73.5</v>
      </c>
      <c r="G27" s="24">
        <f t="shared" ref="G27:G32" si="9">SUM(D27:F27)</f>
        <v>-205.3</v>
      </c>
      <c r="H27" s="26">
        <v>-66.400000000000006</v>
      </c>
      <c r="I27" s="26">
        <v>-76.900000000000006</v>
      </c>
      <c r="J27" s="26">
        <v>-69</v>
      </c>
      <c r="K27" s="24">
        <f t="shared" ref="K27:K32" si="10">SUM(H27:J27)</f>
        <v>-212.3</v>
      </c>
      <c r="L27" s="26">
        <v>-58.5</v>
      </c>
      <c r="M27" s="26">
        <v>-66.5</v>
      </c>
      <c r="N27" s="26">
        <v>-74.8</v>
      </c>
      <c r="O27" s="24">
        <f t="shared" ref="O27:O32" si="11">SUM(L27:N27)</f>
        <v>-199.8</v>
      </c>
      <c r="P27" s="26">
        <v>-81.7</v>
      </c>
      <c r="Q27" s="26">
        <v>-91.3</v>
      </c>
      <c r="R27" s="26">
        <v>-127.8</v>
      </c>
      <c r="S27" s="24">
        <f t="shared" ref="S27:S32" si="12">P27+Q27+R27</f>
        <v>-300.8</v>
      </c>
      <c r="T27" s="24">
        <f t="shared" ref="T27:T32" si="13">G27+K27+O27+S27</f>
        <v>-918.2</v>
      </c>
    </row>
    <row r="28" spans="1:20" x14ac:dyDescent="0.25">
      <c r="B28" s="5"/>
      <c r="C28" s="2" t="s">
        <v>35</v>
      </c>
      <c r="D28" s="26">
        <v>-209</v>
      </c>
      <c r="E28" s="26">
        <v>-206.5</v>
      </c>
      <c r="F28" s="26">
        <v>-206</v>
      </c>
      <c r="G28" s="24">
        <f t="shared" si="9"/>
        <v>-621.5</v>
      </c>
      <c r="H28" s="26">
        <v>-215.7</v>
      </c>
      <c r="I28" s="26">
        <v>-214.5</v>
      </c>
      <c r="J28" s="26">
        <v>-214.7</v>
      </c>
      <c r="K28" s="24">
        <f t="shared" si="10"/>
        <v>-644.9</v>
      </c>
      <c r="L28" s="26">
        <v>-210.8</v>
      </c>
      <c r="M28" s="26">
        <v>-211.2</v>
      </c>
      <c r="N28" s="26">
        <v>-212.7</v>
      </c>
      <c r="O28" s="24">
        <f t="shared" si="11"/>
        <v>-634.70000000000005</v>
      </c>
      <c r="P28" s="26">
        <v>-224.4</v>
      </c>
      <c r="Q28" s="26">
        <v>-213.7</v>
      </c>
      <c r="R28" s="26">
        <v>-240.1</v>
      </c>
      <c r="S28" s="24">
        <f t="shared" si="12"/>
        <v>-678.2</v>
      </c>
      <c r="T28" s="24">
        <f t="shared" si="13"/>
        <v>-2579.3000000000002</v>
      </c>
    </row>
    <row r="29" spans="1:20" x14ac:dyDescent="0.25">
      <c r="B29" s="5"/>
      <c r="C29" s="2" t="s">
        <v>29</v>
      </c>
      <c r="D29" s="26">
        <v>-160.69999999999999</v>
      </c>
      <c r="E29" s="26">
        <v>-135.1</v>
      </c>
      <c r="F29" s="26">
        <v>-257.2</v>
      </c>
      <c r="G29" s="24">
        <f t="shared" si="9"/>
        <v>-553</v>
      </c>
      <c r="H29" s="26">
        <v>-133.69999999999999</v>
      </c>
      <c r="I29" s="26">
        <v>-143.4</v>
      </c>
      <c r="J29" s="26">
        <v>-158</v>
      </c>
      <c r="K29" s="24">
        <f t="shared" si="10"/>
        <v>-435.1</v>
      </c>
      <c r="L29" s="26">
        <v>-120.1</v>
      </c>
      <c r="M29" s="26">
        <v>-122.3</v>
      </c>
      <c r="N29" s="26">
        <v>-144.6</v>
      </c>
      <c r="O29" s="24">
        <f t="shared" si="11"/>
        <v>-387</v>
      </c>
      <c r="P29" s="26">
        <v>-141.19999999999999</v>
      </c>
      <c r="Q29" s="26">
        <v>-290.39999999999998</v>
      </c>
      <c r="R29" s="26">
        <v>-256.60000000000002</v>
      </c>
      <c r="S29" s="24">
        <f t="shared" si="12"/>
        <v>-688.2</v>
      </c>
      <c r="T29" s="24">
        <f t="shared" si="13"/>
        <v>-2063.3000000000002</v>
      </c>
    </row>
    <row r="30" spans="1:20" x14ac:dyDescent="0.25">
      <c r="B30" s="5"/>
      <c r="C30" s="2" t="s">
        <v>30</v>
      </c>
      <c r="D30" s="26">
        <v>-4.5</v>
      </c>
      <c r="E30" s="26">
        <v>-4.5999999999999996</v>
      </c>
      <c r="F30" s="26">
        <v>-6.4</v>
      </c>
      <c r="G30" s="24">
        <f t="shared" si="9"/>
        <v>-15.5</v>
      </c>
      <c r="H30" s="26">
        <v>-4</v>
      </c>
      <c r="I30" s="26">
        <v>-4.9000000000000004</v>
      </c>
      <c r="J30" s="26">
        <v>-6.6</v>
      </c>
      <c r="K30" s="24">
        <f t="shared" si="10"/>
        <v>-15.5</v>
      </c>
      <c r="L30" s="26">
        <v>-4.8</v>
      </c>
      <c r="M30" s="26">
        <v>-4.7</v>
      </c>
      <c r="N30" s="26">
        <v>-6.1</v>
      </c>
      <c r="O30" s="24">
        <f t="shared" si="11"/>
        <v>-15.6</v>
      </c>
      <c r="P30" s="26">
        <v>-11</v>
      </c>
      <c r="Q30" s="26">
        <v>-6.6</v>
      </c>
      <c r="R30" s="26">
        <v>-101.5</v>
      </c>
      <c r="S30" s="24">
        <f t="shared" si="12"/>
        <v>-119.1</v>
      </c>
      <c r="T30" s="24">
        <f t="shared" si="13"/>
        <v>-165.7</v>
      </c>
    </row>
    <row r="31" spans="1:20" x14ac:dyDescent="0.25">
      <c r="B31" s="5"/>
      <c r="C31" s="10" t="s">
        <v>31</v>
      </c>
      <c r="D31" s="26">
        <v>-29</v>
      </c>
      <c r="E31" s="26">
        <v>-27.9</v>
      </c>
      <c r="F31" s="26">
        <v>-31.6</v>
      </c>
      <c r="G31" s="24">
        <f t="shared" si="9"/>
        <v>-88.5</v>
      </c>
      <c r="H31" s="26">
        <v>-29</v>
      </c>
      <c r="I31" s="26">
        <v>-26.8</v>
      </c>
      <c r="J31" s="26">
        <v>-34</v>
      </c>
      <c r="K31" s="24">
        <f t="shared" si="10"/>
        <v>-89.8</v>
      </c>
      <c r="L31" s="26">
        <v>-24.3</v>
      </c>
      <c r="M31" s="26">
        <v>-29.7</v>
      </c>
      <c r="N31" s="26">
        <v>-34.6</v>
      </c>
      <c r="O31" s="24">
        <f t="shared" si="11"/>
        <v>-88.6</v>
      </c>
      <c r="P31" s="26">
        <v>-32.6</v>
      </c>
      <c r="Q31" s="26">
        <v>-27.5</v>
      </c>
      <c r="R31" s="26">
        <v>-45</v>
      </c>
      <c r="S31" s="24">
        <f t="shared" si="12"/>
        <v>-105.1</v>
      </c>
      <c r="T31" s="24">
        <f t="shared" si="13"/>
        <v>-372</v>
      </c>
    </row>
    <row r="32" spans="1:20" ht="30" x14ac:dyDescent="0.25">
      <c r="B32" s="6"/>
      <c r="C32" s="18" t="s">
        <v>47</v>
      </c>
      <c r="D32" s="26">
        <v>-1</v>
      </c>
      <c r="E32" s="26">
        <v>-1</v>
      </c>
      <c r="F32" s="26">
        <v>-2</v>
      </c>
      <c r="G32" s="24">
        <f t="shared" si="9"/>
        <v>-4</v>
      </c>
      <c r="H32" s="26">
        <v>-0.4</v>
      </c>
      <c r="I32" s="26">
        <v>-0.7</v>
      </c>
      <c r="J32" s="26">
        <v>-0.9</v>
      </c>
      <c r="K32" s="24">
        <f t="shared" si="10"/>
        <v>-2</v>
      </c>
      <c r="L32" s="26">
        <v>-0.6</v>
      </c>
      <c r="M32" s="26">
        <v>-0.9</v>
      </c>
      <c r="N32" s="26">
        <v>-0.7</v>
      </c>
      <c r="O32" s="24">
        <f t="shared" si="11"/>
        <v>-2.2000000000000002</v>
      </c>
      <c r="P32" s="26">
        <v>0.6</v>
      </c>
      <c r="Q32" s="26">
        <v>-1.6</v>
      </c>
      <c r="R32" s="26">
        <v>-93.8</v>
      </c>
      <c r="S32" s="24">
        <f t="shared" si="12"/>
        <v>-94.8</v>
      </c>
      <c r="T32" s="24">
        <f t="shared" si="13"/>
        <v>-103</v>
      </c>
    </row>
    <row r="33" spans="3:18" x14ac:dyDescent="0.25">
      <c r="J33" s="7"/>
      <c r="R33" s="7"/>
    </row>
    <row r="34" spans="3:18" x14ac:dyDescent="0.25">
      <c r="C34" t="s">
        <v>13</v>
      </c>
    </row>
    <row r="35" spans="3:18" x14ac:dyDescent="0.25">
      <c r="C35" t="s">
        <v>12</v>
      </c>
    </row>
    <row r="37" spans="3:18" x14ac:dyDescent="0.25">
      <c r="C37" t="s">
        <v>3</v>
      </c>
    </row>
    <row r="38" spans="3:18" x14ac:dyDescent="0.25">
      <c r="C38" t="s">
        <v>57</v>
      </c>
    </row>
    <row r="39" spans="3:18" x14ac:dyDescent="0.25">
      <c r="C39" t="s">
        <v>10</v>
      </c>
    </row>
    <row r="40" spans="3:18" x14ac:dyDescent="0.25">
      <c r="C40" t="s">
        <v>58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0"/>
  <sheetViews>
    <sheetView zoomScale="77" zoomScaleNormal="77" workbookViewId="0">
      <selection activeCell="D6" sqref="D6"/>
    </sheetView>
  </sheetViews>
  <sheetFormatPr defaultRowHeight="15" x14ac:dyDescent="0.25"/>
  <cols>
    <col min="1" max="1" width="3.140625" customWidth="1"/>
    <col min="2" max="2" width="5" customWidth="1"/>
    <col min="3" max="3" width="44" customWidth="1"/>
    <col min="4" max="4" width="13.85546875" bestFit="1" customWidth="1"/>
    <col min="5" max="5" width="15.140625" bestFit="1" customWidth="1"/>
    <col min="6" max="6" width="12" bestFit="1" customWidth="1"/>
    <col min="7" max="7" width="9.85546875" customWidth="1"/>
    <col min="8" max="8" width="11.42578125" bestFit="1" customWidth="1"/>
    <col min="9" max="9" width="10.140625" bestFit="1" customWidth="1"/>
    <col min="10" max="10" width="11.42578125" bestFit="1" customWidth="1"/>
    <col min="11" max="11" width="11.85546875" customWidth="1"/>
    <col min="12" max="12" width="10.85546875" bestFit="1" customWidth="1"/>
    <col min="13" max="13" width="12.7109375" bestFit="1" customWidth="1"/>
    <col min="14" max="14" width="16.7109375" bestFit="1" customWidth="1"/>
    <col min="15" max="15" width="11.85546875" customWidth="1"/>
    <col min="16" max="16" width="15.140625" bestFit="1" customWidth="1"/>
    <col min="17" max="17" width="16.140625" bestFit="1" customWidth="1"/>
    <col min="18" max="18" width="16.85546875" bestFit="1" customWidth="1"/>
    <col min="19" max="19" width="13.85546875" bestFit="1" customWidth="1"/>
    <col min="20" max="20" width="12.5703125" customWidth="1"/>
  </cols>
  <sheetData>
    <row r="2" spans="1:22" ht="15.75" x14ac:dyDescent="0.25">
      <c r="C2" s="13" t="s">
        <v>1</v>
      </c>
    </row>
    <row r="3" spans="1:22" ht="15.75" x14ac:dyDescent="0.25">
      <c r="C3" s="13" t="s">
        <v>8</v>
      </c>
    </row>
    <row r="5" spans="1:22" x14ac:dyDescent="0.25">
      <c r="C5" t="s">
        <v>32</v>
      </c>
      <c r="D5" s="38">
        <v>43496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1:22" x14ac:dyDescent="0.25">
      <c r="C6" t="s">
        <v>59</v>
      </c>
      <c r="D6" s="30">
        <v>43720</v>
      </c>
    </row>
    <row r="8" spans="1:22" x14ac:dyDescent="0.25">
      <c r="C8" t="s">
        <v>19</v>
      </c>
    </row>
    <row r="9" spans="1:22" ht="30.75" customHeight="1" x14ac:dyDescent="0.25">
      <c r="B9" s="12"/>
      <c r="C9" s="15" t="s">
        <v>36</v>
      </c>
      <c r="D9" s="20" t="s">
        <v>60</v>
      </c>
      <c r="E9" s="20" t="s">
        <v>61</v>
      </c>
      <c r="F9" s="20" t="s">
        <v>62</v>
      </c>
      <c r="G9" s="20" t="s">
        <v>63</v>
      </c>
      <c r="H9" s="20" t="s">
        <v>64</v>
      </c>
      <c r="I9" s="20" t="s">
        <v>65</v>
      </c>
      <c r="J9" s="20" t="s">
        <v>76</v>
      </c>
      <c r="K9" s="20" t="s">
        <v>66</v>
      </c>
      <c r="L9" s="20" t="s">
        <v>68</v>
      </c>
      <c r="M9" s="20" t="s">
        <v>69</v>
      </c>
      <c r="N9" s="20" t="s">
        <v>70</v>
      </c>
      <c r="O9" s="20" t="s">
        <v>71</v>
      </c>
      <c r="P9" s="20" t="s">
        <v>72</v>
      </c>
      <c r="Q9" s="20" t="s">
        <v>73</v>
      </c>
      <c r="R9" s="20" t="s">
        <v>74</v>
      </c>
      <c r="S9" s="20" t="s">
        <v>75</v>
      </c>
      <c r="T9" s="20" t="s">
        <v>67</v>
      </c>
    </row>
    <row r="10" spans="1:22" x14ac:dyDescent="0.25">
      <c r="B10" s="1" t="s">
        <v>0</v>
      </c>
      <c r="C10" s="1" t="s">
        <v>38</v>
      </c>
      <c r="D10" s="14">
        <f t="shared" ref="D10:T10" si="0">D11+D17</f>
        <v>-13.600000000000023</v>
      </c>
      <c r="E10" s="14">
        <f t="shared" si="0"/>
        <v>5.6999999999999602</v>
      </c>
      <c r="F10" s="14">
        <f t="shared" si="0"/>
        <v>-2.3999999999999773</v>
      </c>
      <c r="G10" s="23">
        <f t="shared" si="0"/>
        <v>-10.300000000000068</v>
      </c>
      <c r="H10" s="14">
        <f t="shared" si="0"/>
        <v>1.3999999999999773</v>
      </c>
      <c r="I10" s="14">
        <f t="shared" si="0"/>
        <v>-1.6000000000000512</v>
      </c>
      <c r="J10" s="14">
        <f t="shared" si="0"/>
        <v>22.300000000000011</v>
      </c>
      <c r="K10" s="23">
        <f t="shared" si="0"/>
        <v>22.099999999999966</v>
      </c>
      <c r="L10" s="14">
        <f t="shared" si="0"/>
        <v>19.5</v>
      </c>
      <c r="M10" s="14">
        <f t="shared" si="0"/>
        <v>11.399999999999949</v>
      </c>
      <c r="N10" s="28">
        <f t="shared" si="0"/>
        <v>11.899999999999977</v>
      </c>
      <c r="O10" s="23">
        <f t="shared" si="0"/>
        <v>42.799999999999955</v>
      </c>
      <c r="P10" s="14">
        <f t="shared" si="0"/>
        <v>-5.8000000000000398</v>
      </c>
      <c r="Q10" s="14">
        <f t="shared" si="0"/>
        <v>6.5999999999999943</v>
      </c>
      <c r="R10" s="28">
        <f t="shared" si="0"/>
        <v>13.799999999999983</v>
      </c>
      <c r="S10" s="23">
        <f t="shared" si="0"/>
        <v>14.599999999999909</v>
      </c>
      <c r="T10" s="23">
        <f t="shared" si="0"/>
        <v>69.199999999999818</v>
      </c>
    </row>
    <row r="11" spans="1:22" x14ac:dyDescent="0.25">
      <c r="B11" s="4">
        <v>1</v>
      </c>
      <c r="C11" s="1" t="s">
        <v>20</v>
      </c>
      <c r="D11" s="14">
        <f>D12+D13+D14+D15+D16</f>
        <v>132</v>
      </c>
      <c r="E11" s="14">
        <f>E12+E13+E14+E15+E16</f>
        <v>137.69999999999999</v>
      </c>
      <c r="F11" s="14">
        <f>F12+F13+F14+F15+F16</f>
        <v>139.70000000000002</v>
      </c>
      <c r="G11" s="23">
        <f>SUM(D11:F11)</f>
        <v>409.4</v>
      </c>
      <c r="H11" s="14">
        <f>H12+H13+H14+H15+H16</f>
        <v>147.79999999999998</v>
      </c>
      <c r="I11" s="14">
        <f>I12+I13+I14+I15+I16</f>
        <v>145.59999999999997</v>
      </c>
      <c r="J11" s="14">
        <f>J12+J13+J14+J15+J16</f>
        <v>157</v>
      </c>
      <c r="K11" s="23">
        <f>SUM(H11:J11)</f>
        <v>450.4</v>
      </c>
      <c r="L11" s="14">
        <f>L12+L13+L14+L15+L16</f>
        <v>150.69999999999999</v>
      </c>
      <c r="M11" s="14">
        <f>M12+M13+M14+M15+M16</f>
        <v>146.79999999999998</v>
      </c>
      <c r="N11" s="28">
        <f>N12+N13+N14+N15+N16</f>
        <v>148.1</v>
      </c>
      <c r="O11" s="23">
        <f>SUM(L11:N11)</f>
        <v>445.6</v>
      </c>
      <c r="P11" s="14">
        <f>P12+P13+P14+P15+P16</f>
        <v>149.79999999999998</v>
      </c>
      <c r="Q11" s="14">
        <f>Q12+Q13+Q14+Q15+Q16</f>
        <v>158.5</v>
      </c>
      <c r="R11" s="28">
        <f>R12+R13+R14+R15+R16</f>
        <v>169.5</v>
      </c>
      <c r="S11" s="23">
        <f>P11+Q11+R11</f>
        <v>477.79999999999995</v>
      </c>
      <c r="T11" s="23">
        <f>G11+K11+O11+S11</f>
        <v>1783.2</v>
      </c>
    </row>
    <row r="12" spans="1:22" ht="14.25" customHeight="1" x14ac:dyDescent="0.25">
      <c r="A12" s="7"/>
      <c r="B12" s="5"/>
      <c r="C12" s="22" t="s">
        <v>44</v>
      </c>
      <c r="D12" s="26">
        <v>106.4</v>
      </c>
      <c r="E12" s="26">
        <v>108.8</v>
      </c>
      <c r="F12" s="26">
        <v>114.9</v>
      </c>
      <c r="G12" s="24">
        <f>SUM(D12:F12)</f>
        <v>330.1</v>
      </c>
      <c r="H12" s="26">
        <v>115.1</v>
      </c>
      <c r="I12" s="26">
        <v>114.6</v>
      </c>
      <c r="J12" s="26">
        <v>125.5</v>
      </c>
      <c r="K12" s="27">
        <f t="shared" ref="K12:K16" si="1">SUM(H12:J12)</f>
        <v>355.2</v>
      </c>
      <c r="L12" s="31">
        <v>119.3</v>
      </c>
      <c r="M12" s="32">
        <v>114.6</v>
      </c>
      <c r="N12" s="32">
        <v>115.3</v>
      </c>
      <c r="O12" s="27">
        <f>SUM(L12:N12)</f>
        <v>349.2</v>
      </c>
      <c r="P12" s="34">
        <v>116.3</v>
      </c>
      <c r="Q12" s="34">
        <v>123.3</v>
      </c>
      <c r="R12" s="34">
        <v>134.9</v>
      </c>
      <c r="S12" s="27">
        <f>P12+Q12+R12</f>
        <v>374.5</v>
      </c>
      <c r="T12" s="24">
        <f>G12+K12+O12+S12</f>
        <v>1409</v>
      </c>
      <c r="V12" s="36"/>
    </row>
    <row r="13" spans="1:22" x14ac:dyDescent="0.25">
      <c r="A13" s="7"/>
      <c r="B13" s="5"/>
      <c r="C13" s="3" t="s">
        <v>21</v>
      </c>
      <c r="D13" s="26">
        <v>0.5</v>
      </c>
      <c r="E13" s="26">
        <v>-0.3</v>
      </c>
      <c r="F13" s="26">
        <v>0.2</v>
      </c>
      <c r="G13" s="24">
        <f>SUM(D13:F13)</f>
        <v>0.4</v>
      </c>
      <c r="H13" s="26">
        <v>0.1</v>
      </c>
      <c r="I13" s="26">
        <v>0.1</v>
      </c>
      <c r="J13" s="26">
        <v>0.8</v>
      </c>
      <c r="K13" s="27">
        <f t="shared" si="1"/>
        <v>1</v>
      </c>
      <c r="L13" s="31">
        <v>0.1</v>
      </c>
      <c r="M13" s="32">
        <v>0.2</v>
      </c>
      <c r="N13" s="32">
        <v>0.7</v>
      </c>
      <c r="O13" s="27">
        <f t="shared" ref="O13:O16" si="2">SUM(L13:N13)</f>
        <v>1</v>
      </c>
      <c r="P13" s="34">
        <v>-0.3</v>
      </c>
      <c r="Q13" s="34">
        <v>1.2</v>
      </c>
      <c r="R13" s="34">
        <v>2</v>
      </c>
      <c r="S13" s="27">
        <f t="shared" ref="S13:S16" si="3">P13+Q13+R13</f>
        <v>2.9</v>
      </c>
      <c r="T13" s="24">
        <f t="shared" ref="T13:T16" si="4">G13+K13+O13+S13</f>
        <v>5.3</v>
      </c>
    </row>
    <row r="14" spans="1:22" x14ac:dyDescent="0.25">
      <c r="A14" s="7"/>
      <c r="B14" s="5"/>
      <c r="C14" s="3" t="s">
        <v>22</v>
      </c>
      <c r="D14" s="26">
        <v>25</v>
      </c>
      <c r="E14" s="26">
        <v>29</v>
      </c>
      <c r="F14" s="26">
        <v>24.5</v>
      </c>
      <c r="G14" s="24">
        <f t="shared" ref="G14:G16" si="5">SUM(D14:F14)</f>
        <v>78.5</v>
      </c>
      <c r="H14" s="26">
        <v>32.5</v>
      </c>
      <c r="I14" s="26">
        <v>30.7</v>
      </c>
      <c r="J14" s="26">
        <v>30.6</v>
      </c>
      <c r="K14" s="27">
        <f t="shared" si="1"/>
        <v>93.800000000000011</v>
      </c>
      <c r="L14" s="31">
        <v>31.2</v>
      </c>
      <c r="M14" s="32">
        <v>31.9</v>
      </c>
      <c r="N14" s="32">
        <v>31.9</v>
      </c>
      <c r="O14" s="27">
        <f t="shared" si="2"/>
        <v>95</v>
      </c>
      <c r="P14" s="34">
        <v>33.6</v>
      </c>
      <c r="Q14" s="34">
        <v>33.9</v>
      </c>
      <c r="R14" s="34">
        <v>32.299999999999997</v>
      </c>
      <c r="S14" s="27">
        <f t="shared" si="3"/>
        <v>99.8</v>
      </c>
      <c r="T14" s="24">
        <f t="shared" si="4"/>
        <v>367.1</v>
      </c>
    </row>
    <row r="15" spans="1:22" x14ac:dyDescent="0.25">
      <c r="A15" s="7"/>
      <c r="B15" s="5"/>
      <c r="C15" s="3" t="s">
        <v>23</v>
      </c>
      <c r="D15" s="26">
        <v>0.1</v>
      </c>
      <c r="E15" s="26">
        <v>0.1</v>
      </c>
      <c r="F15" s="26">
        <v>0.1</v>
      </c>
      <c r="G15" s="24">
        <f t="shared" si="5"/>
        <v>0.30000000000000004</v>
      </c>
      <c r="H15" s="26">
        <v>0.1</v>
      </c>
      <c r="I15" s="26">
        <v>0.2</v>
      </c>
      <c r="J15" s="26">
        <v>0.1</v>
      </c>
      <c r="K15" s="27">
        <f t="shared" si="1"/>
        <v>0.4</v>
      </c>
      <c r="L15" s="31">
        <v>0.1</v>
      </c>
      <c r="M15" s="32">
        <v>0</v>
      </c>
      <c r="N15" s="32">
        <v>0.2</v>
      </c>
      <c r="O15" s="27">
        <f t="shared" si="2"/>
        <v>0.30000000000000004</v>
      </c>
      <c r="P15" s="34">
        <v>0.2</v>
      </c>
      <c r="Q15" s="34">
        <v>0.1</v>
      </c>
      <c r="R15" s="34">
        <v>0.3</v>
      </c>
      <c r="S15" s="27">
        <f t="shared" si="3"/>
        <v>0.60000000000000009</v>
      </c>
      <c r="T15" s="24">
        <f t="shared" si="4"/>
        <v>1.6</v>
      </c>
    </row>
    <row r="16" spans="1:22" ht="60" x14ac:dyDescent="0.25">
      <c r="B16" s="6"/>
      <c r="C16" s="3" t="s">
        <v>46</v>
      </c>
      <c r="D16" s="26">
        <v>0</v>
      </c>
      <c r="E16" s="26">
        <v>0.1</v>
      </c>
      <c r="F16" s="26">
        <v>0</v>
      </c>
      <c r="G16" s="24">
        <f t="shared" si="5"/>
        <v>0.1</v>
      </c>
      <c r="H16" s="26">
        <v>0</v>
      </c>
      <c r="I16" s="26">
        <v>0</v>
      </c>
      <c r="J16" s="26">
        <v>0</v>
      </c>
      <c r="K16" s="27">
        <f t="shared" si="1"/>
        <v>0</v>
      </c>
      <c r="L16" s="31">
        <v>0</v>
      </c>
      <c r="M16" s="32">
        <v>0.1</v>
      </c>
      <c r="N16" s="32">
        <v>0</v>
      </c>
      <c r="O16" s="27">
        <f t="shared" si="2"/>
        <v>0.1</v>
      </c>
      <c r="P16" s="34">
        <v>0</v>
      </c>
      <c r="Q16" s="34">
        <v>0</v>
      </c>
      <c r="R16" s="34">
        <v>0</v>
      </c>
      <c r="S16" s="27">
        <f t="shared" si="3"/>
        <v>0</v>
      </c>
      <c r="T16" s="24">
        <f t="shared" si="4"/>
        <v>0.2</v>
      </c>
    </row>
    <row r="17" spans="2:20" x14ac:dyDescent="0.25">
      <c r="B17" s="4">
        <v>2</v>
      </c>
      <c r="C17" s="1" t="s">
        <v>26</v>
      </c>
      <c r="D17" s="28">
        <f>D18+D19+D20+D21+D22+D23+D24</f>
        <v>-145.60000000000002</v>
      </c>
      <c r="E17" s="28">
        <f>E18+E19+E20+E21+E22+E23+E24</f>
        <v>-132.00000000000003</v>
      </c>
      <c r="F17" s="28">
        <f>F18+F19+F20+F21+F22+F23+F24</f>
        <v>-142.1</v>
      </c>
      <c r="G17" s="23">
        <f>SUM(D17:F17)</f>
        <v>-419.70000000000005</v>
      </c>
      <c r="H17" s="28">
        <f>H18+H19+H20+H21+H22+H23+H24</f>
        <v>-146.4</v>
      </c>
      <c r="I17" s="28">
        <f>I18+I19+I20+I21+I22+I23+I24</f>
        <v>-147.20000000000002</v>
      </c>
      <c r="J17" s="28">
        <f>J18+J19+J20+J21+J22+J23+J24</f>
        <v>-134.69999999999999</v>
      </c>
      <c r="K17" s="23">
        <f>SUM(H17:J17)</f>
        <v>-428.3</v>
      </c>
      <c r="L17" s="28">
        <f>L18+L19+L20+L21+L22+L23+L24</f>
        <v>-131.19999999999999</v>
      </c>
      <c r="M17" s="28">
        <f>M18+M19+M20+M21+M22+M23+M24</f>
        <v>-135.40000000000003</v>
      </c>
      <c r="N17" s="28">
        <f>N18+N19+N20+N21+N22+N23+N24</f>
        <v>-136.20000000000002</v>
      </c>
      <c r="O17" s="23">
        <f>SUM(L17:N17)</f>
        <v>-402.80000000000007</v>
      </c>
      <c r="P17" s="28">
        <f>P18+P19+P20+P21+P22+P23+P24</f>
        <v>-155.60000000000002</v>
      </c>
      <c r="Q17" s="28">
        <f>Q18+Q19+Q20+Q21+Q22+Q23+Q24</f>
        <v>-151.9</v>
      </c>
      <c r="R17" s="28">
        <f>R18+R19+R20+R21+R22+R23+R24</f>
        <v>-155.70000000000002</v>
      </c>
      <c r="S17" s="23">
        <f>P17+Q17+R17</f>
        <v>-463.20000000000005</v>
      </c>
      <c r="T17" s="23">
        <f>G17+K17+O17+S17</f>
        <v>-1714.0000000000002</v>
      </c>
    </row>
    <row r="18" spans="2:20" x14ac:dyDescent="0.25">
      <c r="B18" s="17"/>
      <c r="C18" s="2" t="s">
        <v>35</v>
      </c>
      <c r="D18" s="29">
        <v>-138.9</v>
      </c>
      <c r="E18" s="29">
        <v>-125</v>
      </c>
      <c r="F18" s="29">
        <v>-135.69999999999999</v>
      </c>
      <c r="G18" s="25">
        <f>SUM(D18:F18)</f>
        <v>-399.59999999999997</v>
      </c>
      <c r="H18" s="29">
        <v>-138.4</v>
      </c>
      <c r="I18" s="29">
        <v>-139.4</v>
      </c>
      <c r="J18" s="29">
        <v>-128.69999999999999</v>
      </c>
      <c r="K18" s="25">
        <f>SUM(H18:J18)</f>
        <v>-406.5</v>
      </c>
      <c r="L18" s="29">
        <v>-125.1</v>
      </c>
      <c r="M18" s="29">
        <v>-128.9</v>
      </c>
      <c r="N18" s="29">
        <v>-130.30000000000001</v>
      </c>
      <c r="O18" s="25">
        <f>SUM(L18:N18)</f>
        <v>-384.3</v>
      </c>
      <c r="P18" s="29">
        <v>-147.5</v>
      </c>
      <c r="Q18" s="29">
        <v>-143.4</v>
      </c>
      <c r="R18" s="29">
        <v>-146.30000000000001</v>
      </c>
      <c r="S18" s="25">
        <f>P18+Q18+R18</f>
        <v>-437.2</v>
      </c>
      <c r="T18" s="25">
        <f>G18+K18+O18+S18</f>
        <v>-1627.6</v>
      </c>
    </row>
    <row r="19" spans="2:20" x14ac:dyDescent="0.25">
      <c r="B19" s="5"/>
      <c r="C19" s="2" t="s">
        <v>29</v>
      </c>
      <c r="D19" s="26">
        <v>-0.9</v>
      </c>
      <c r="E19" s="26">
        <v>-1.2</v>
      </c>
      <c r="F19" s="26">
        <v>-1.1000000000000001</v>
      </c>
      <c r="G19" s="25">
        <f t="shared" ref="G19:G24" si="6">SUM(D19:F19)</f>
        <v>-3.2</v>
      </c>
      <c r="H19" s="29">
        <v>-1.1000000000000001</v>
      </c>
      <c r="I19" s="29">
        <v>-1.1000000000000001</v>
      </c>
      <c r="J19" s="29">
        <v>-1.1000000000000001</v>
      </c>
      <c r="K19" s="25">
        <f t="shared" ref="K19:K24" si="7">SUM(H19:J19)</f>
        <v>-3.3000000000000003</v>
      </c>
      <c r="L19" s="29">
        <v>-1.1000000000000001</v>
      </c>
      <c r="M19" s="29">
        <v>-1</v>
      </c>
      <c r="N19" s="29">
        <v>-1.1000000000000001</v>
      </c>
      <c r="O19" s="25">
        <f t="shared" ref="O19:O24" si="8">SUM(L19:N19)</f>
        <v>-3.2</v>
      </c>
      <c r="P19" s="29">
        <v>-1.3</v>
      </c>
      <c r="Q19" s="29">
        <v>-1.2</v>
      </c>
      <c r="R19" s="29">
        <v>-1.2</v>
      </c>
      <c r="S19" s="25">
        <f t="shared" ref="S19:S24" si="9">P19+Q19+R19</f>
        <v>-3.7</v>
      </c>
      <c r="T19" s="25">
        <f t="shared" ref="T19:T24" si="10">G19+K19+O19+S19</f>
        <v>-13.399999999999999</v>
      </c>
    </row>
    <row r="20" spans="2:20" x14ac:dyDescent="0.25">
      <c r="B20" s="5"/>
      <c r="C20" s="2" t="s">
        <v>27</v>
      </c>
      <c r="D20" s="26">
        <v>-2.1</v>
      </c>
      <c r="E20" s="26">
        <v>-2.1</v>
      </c>
      <c r="F20" s="26">
        <v>-2</v>
      </c>
      <c r="G20" s="25">
        <f t="shared" si="6"/>
        <v>-6.2</v>
      </c>
      <c r="H20" s="29">
        <v>-2.2000000000000002</v>
      </c>
      <c r="I20" s="29">
        <v>-2.1</v>
      </c>
      <c r="J20" s="29">
        <v>-2.1</v>
      </c>
      <c r="K20" s="25">
        <f t="shared" si="7"/>
        <v>-6.4</v>
      </c>
      <c r="L20" s="29">
        <v>-1.6</v>
      </c>
      <c r="M20" s="29">
        <v>-2.4</v>
      </c>
      <c r="N20" s="29">
        <v>-2.2000000000000002</v>
      </c>
      <c r="O20" s="25">
        <f t="shared" si="8"/>
        <v>-6.2</v>
      </c>
      <c r="P20" s="29">
        <v>-2.2000000000000002</v>
      </c>
      <c r="Q20" s="29">
        <v>-2.4</v>
      </c>
      <c r="R20" s="29">
        <v>-3.2</v>
      </c>
      <c r="S20" s="25">
        <f t="shared" si="9"/>
        <v>-7.8</v>
      </c>
      <c r="T20" s="25">
        <f t="shared" si="10"/>
        <v>-26.6</v>
      </c>
    </row>
    <row r="21" spans="2:20" x14ac:dyDescent="0.25">
      <c r="B21" s="5"/>
      <c r="C21" s="2" t="s">
        <v>28</v>
      </c>
      <c r="D21" s="26">
        <v>-3</v>
      </c>
      <c r="E21" s="26">
        <v>-3</v>
      </c>
      <c r="F21" s="26">
        <v>-2.5</v>
      </c>
      <c r="G21" s="25">
        <f t="shared" si="6"/>
        <v>-8.5</v>
      </c>
      <c r="H21" s="29">
        <v>-3.9</v>
      </c>
      <c r="I21" s="29">
        <v>-3.8</v>
      </c>
      <c r="J21" s="29">
        <v>-2.1</v>
      </c>
      <c r="K21" s="25">
        <f t="shared" si="7"/>
        <v>-9.7999999999999989</v>
      </c>
      <c r="L21" s="29">
        <v>-2.7</v>
      </c>
      <c r="M21" s="29">
        <v>-2.5</v>
      </c>
      <c r="N21" s="29">
        <v>-1.9</v>
      </c>
      <c r="O21" s="25">
        <f t="shared" si="8"/>
        <v>-7.1</v>
      </c>
      <c r="P21" s="29">
        <v>-3.8</v>
      </c>
      <c r="Q21" s="29">
        <v>-4</v>
      </c>
      <c r="R21" s="29">
        <v>-3.8</v>
      </c>
      <c r="S21" s="25">
        <f t="shared" si="9"/>
        <v>-11.6</v>
      </c>
      <c r="T21" s="25">
        <f t="shared" si="10"/>
        <v>-37</v>
      </c>
    </row>
    <row r="22" spans="2:20" x14ac:dyDescent="0.25">
      <c r="B22" s="5"/>
      <c r="C22" s="2" t="s">
        <v>30</v>
      </c>
      <c r="D22" s="26">
        <v>-0.4</v>
      </c>
      <c r="E22" s="26">
        <v>-0.4</v>
      </c>
      <c r="F22" s="26">
        <v>-0.5</v>
      </c>
      <c r="G22" s="25">
        <f t="shared" si="6"/>
        <v>-1.3</v>
      </c>
      <c r="H22" s="29">
        <v>-0.5</v>
      </c>
      <c r="I22" s="29">
        <v>-0.5</v>
      </c>
      <c r="J22" s="29">
        <v>-0.4</v>
      </c>
      <c r="K22" s="25">
        <f t="shared" si="7"/>
        <v>-1.4</v>
      </c>
      <c r="L22" s="29">
        <v>-0.4</v>
      </c>
      <c r="M22" s="29">
        <v>-0.3</v>
      </c>
      <c r="N22" s="29">
        <v>-0.4</v>
      </c>
      <c r="O22" s="25">
        <f t="shared" si="8"/>
        <v>-1.1000000000000001</v>
      </c>
      <c r="P22" s="29">
        <v>-0.5</v>
      </c>
      <c r="Q22" s="29">
        <v>-0.6</v>
      </c>
      <c r="R22" s="29">
        <v>-0.9</v>
      </c>
      <c r="S22" s="25">
        <f t="shared" si="9"/>
        <v>-2</v>
      </c>
      <c r="T22" s="25">
        <f t="shared" si="10"/>
        <v>-5.8000000000000007</v>
      </c>
    </row>
    <row r="23" spans="2:20" x14ac:dyDescent="0.25">
      <c r="B23" s="5"/>
      <c r="C23" s="10" t="s">
        <v>31</v>
      </c>
      <c r="D23" s="26">
        <v>-0.3</v>
      </c>
      <c r="E23" s="26">
        <v>-0.3</v>
      </c>
      <c r="F23" s="26">
        <v>-0.3</v>
      </c>
      <c r="G23" s="25">
        <f t="shared" si="6"/>
        <v>-0.89999999999999991</v>
      </c>
      <c r="H23" s="29">
        <v>-0.3</v>
      </c>
      <c r="I23" s="29">
        <v>-0.3</v>
      </c>
      <c r="J23" s="29">
        <v>-0.3</v>
      </c>
      <c r="K23" s="25">
        <f t="shared" si="7"/>
        <v>-0.89999999999999991</v>
      </c>
      <c r="L23" s="29">
        <v>-0.3</v>
      </c>
      <c r="M23" s="29">
        <v>-0.3</v>
      </c>
      <c r="N23" s="29">
        <v>-0.3</v>
      </c>
      <c r="O23" s="25">
        <f t="shared" si="8"/>
        <v>-0.89999999999999991</v>
      </c>
      <c r="P23" s="29">
        <v>-0.3</v>
      </c>
      <c r="Q23" s="29">
        <v>-0.3</v>
      </c>
      <c r="R23" s="29">
        <v>-0.3</v>
      </c>
      <c r="S23" s="25">
        <f t="shared" si="9"/>
        <v>-0.89999999999999991</v>
      </c>
      <c r="T23" s="25">
        <f t="shared" si="10"/>
        <v>-3.5999999999999996</v>
      </c>
    </row>
    <row r="24" spans="2:20" ht="30" x14ac:dyDescent="0.25">
      <c r="B24" s="6"/>
      <c r="C24" s="18" t="s">
        <v>47</v>
      </c>
      <c r="D24" s="26">
        <v>0</v>
      </c>
      <c r="E24" s="26">
        <v>0</v>
      </c>
      <c r="F24" s="26">
        <v>0</v>
      </c>
      <c r="G24" s="25">
        <f t="shared" si="6"/>
        <v>0</v>
      </c>
      <c r="H24" s="29">
        <v>0</v>
      </c>
      <c r="I24" s="29">
        <v>0</v>
      </c>
      <c r="J24" s="29">
        <v>0</v>
      </c>
      <c r="K24" s="25">
        <f t="shared" si="7"/>
        <v>0</v>
      </c>
      <c r="L24" s="29">
        <v>0</v>
      </c>
      <c r="M24" s="29">
        <v>0</v>
      </c>
      <c r="N24" s="29">
        <v>0</v>
      </c>
      <c r="O24" s="25">
        <f t="shared" si="8"/>
        <v>0</v>
      </c>
      <c r="P24" s="29">
        <v>0</v>
      </c>
      <c r="Q24" s="29">
        <v>0</v>
      </c>
      <c r="R24" s="29">
        <v>0</v>
      </c>
      <c r="S24" s="25">
        <f t="shared" si="9"/>
        <v>0</v>
      </c>
      <c r="T24" s="25">
        <f t="shared" si="10"/>
        <v>0</v>
      </c>
    </row>
    <row r="25" spans="2:20" x14ac:dyDescent="0.25">
      <c r="R25" s="7"/>
    </row>
    <row r="26" spans="2:20" x14ac:dyDescent="0.25">
      <c r="C26" t="s">
        <v>13</v>
      </c>
      <c r="R26" s="7"/>
    </row>
    <row r="27" spans="2:20" x14ac:dyDescent="0.25">
      <c r="C27" t="s">
        <v>12</v>
      </c>
    </row>
    <row r="29" spans="2:20" x14ac:dyDescent="0.25">
      <c r="C29" t="s">
        <v>14</v>
      </c>
    </row>
    <row r="30" spans="2:20" x14ac:dyDescent="0.25">
      <c r="C30" t="s">
        <v>15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4"/>
  <sheetViews>
    <sheetView zoomScale="77" zoomScaleNormal="77" workbookViewId="0">
      <selection activeCell="D6" sqref="D6"/>
    </sheetView>
  </sheetViews>
  <sheetFormatPr defaultRowHeight="15" x14ac:dyDescent="0.25"/>
  <cols>
    <col min="1" max="1" width="3.140625" customWidth="1"/>
    <col min="2" max="2" width="5.28515625" customWidth="1"/>
    <col min="3" max="3" width="43.5703125" customWidth="1"/>
    <col min="4" max="4" width="13.85546875" bestFit="1" customWidth="1"/>
    <col min="5" max="5" width="14.85546875" customWidth="1"/>
    <col min="6" max="6" width="12.28515625" customWidth="1"/>
    <col min="7" max="7" width="9.5703125" customWidth="1"/>
    <col min="8" max="8" width="12.42578125" customWidth="1"/>
    <col min="9" max="9" width="11.28515625" customWidth="1"/>
    <col min="10" max="10" width="11.7109375" customWidth="1"/>
    <col min="11" max="11" width="11" customWidth="1"/>
    <col min="12" max="12" width="12" customWidth="1"/>
    <col min="13" max="13" width="13.85546875" customWidth="1"/>
    <col min="14" max="14" width="16.7109375" customWidth="1"/>
    <col min="15" max="15" width="11.28515625" customWidth="1"/>
    <col min="16" max="16" width="14.7109375" customWidth="1"/>
    <col min="17" max="17" width="15.85546875" customWidth="1"/>
    <col min="18" max="18" width="17.28515625" customWidth="1"/>
    <col min="19" max="19" width="11.140625" customWidth="1"/>
    <col min="20" max="20" width="12.42578125" customWidth="1"/>
  </cols>
  <sheetData>
    <row r="2" spans="1:20" ht="15.75" x14ac:dyDescent="0.25">
      <c r="C2" s="13" t="s">
        <v>4</v>
      </c>
    </row>
    <row r="3" spans="1:20" ht="15.75" x14ac:dyDescent="0.25">
      <c r="C3" s="13" t="s">
        <v>7</v>
      </c>
    </row>
    <row r="5" spans="1:20" x14ac:dyDescent="0.25">
      <c r="C5" t="s">
        <v>32</v>
      </c>
      <c r="D5" s="38">
        <v>43496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1:20" x14ac:dyDescent="0.25">
      <c r="C6" t="s">
        <v>59</v>
      </c>
      <c r="D6" s="30">
        <v>43720</v>
      </c>
    </row>
    <row r="8" spans="1:20" x14ac:dyDescent="0.25">
      <c r="C8" t="s">
        <v>19</v>
      </c>
    </row>
    <row r="9" spans="1:20" ht="29.25" customHeight="1" x14ac:dyDescent="0.25">
      <c r="B9" s="12"/>
      <c r="C9" s="15" t="s">
        <v>37</v>
      </c>
      <c r="D9" s="20" t="s">
        <v>60</v>
      </c>
      <c r="E9" s="20" t="s">
        <v>61</v>
      </c>
      <c r="F9" s="20" t="s">
        <v>62</v>
      </c>
      <c r="G9" s="20" t="s">
        <v>63</v>
      </c>
      <c r="H9" s="20" t="s">
        <v>64</v>
      </c>
      <c r="I9" s="20" t="s">
        <v>65</v>
      </c>
      <c r="J9" s="20" t="s">
        <v>76</v>
      </c>
      <c r="K9" s="20" t="s">
        <v>66</v>
      </c>
      <c r="L9" s="20" t="s">
        <v>68</v>
      </c>
      <c r="M9" s="20" t="s">
        <v>69</v>
      </c>
      <c r="N9" s="20" t="s">
        <v>70</v>
      </c>
      <c r="O9" s="20" t="s">
        <v>71</v>
      </c>
      <c r="P9" s="20" t="s">
        <v>72</v>
      </c>
      <c r="Q9" s="20" t="s">
        <v>73</v>
      </c>
      <c r="R9" s="20" t="s">
        <v>74</v>
      </c>
      <c r="S9" s="20" t="s">
        <v>75</v>
      </c>
      <c r="T9" s="20" t="s">
        <v>67</v>
      </c>
    </row>
    <row r="10" spans="1:20" x14ac:dyDescent="0.25">
      <c r="B10" s="1" t="s">
        <v>0</v>
      </c>
      <c r="C10" s="1" t="s">
        <v>38</v>
      </c>
      <c r="D10" s="14">
        <f t="shared" ref="D10:T10" si="0">D11+D20</f>
        <v>30.200000000000017</v>
      </c>
      <c r="E10" s="14">
        <f t="shared" si="0"/>
        <v>9.1000000000000227</v>
      </c>
      <c r="F10" s="14">
        <f t="shared" si="0"/>
        <v>52.69999999999996</v>
      </c>
      <c r="G10" s="23">
        <f t="shared" si="0"/>
        <v>92</v>
      </c>
      <c r="H10" s="14">
        <f t="shared" si="0"/>
        <v>53.099999999999966</v>
      </c>
      <c r="I10" s="14">
        <f t="shared" si="0"/>
        <v>20.599999999999994</v>
      </c>
      <c r="J10" s="14">
        <f t="shared" si="0"/>
        <v>37.800000000000011</v>
      </c>
      <c r="K10" s="23">
        <f t="shared" si="0"/>
        <v>111.5</v>
      </c>
      <c r="L10" s="14">
        <f t="shared" si="0"/>
        <v>9.5</v>
      </c>
      <c r="M10" s="14">
        <f t="shared" si="0"/>
        <v>-8.2999999999999829</v>
      </c>
      <c r="N10" s="28">
        <f t="shared" si="0"/>
        <v>4.8999999999999773</v>
      </c>
      <c r="O10" s="23">
        <f t="shared" si="0"/>
        <v>6.1000000000001364</v>
      </c>
      <c r="P10" s="14">
        <f t="shared" si="0"/>
        <v>16.300000000000011</v>
      </c>
      <c r="Q10" s="14">
        <f t="shared" si="0"/>
        <v>-20.299999999999983</v>
      </c>
      <c r="R10" s="14">
        <f t="shared" si="0"/>
        <v>-11.699999999999989</v>
      </c>
      <c r="S10" s="23">
        <f t="shared" si="0"/>
        <v>-15.699999999999818</v>
      </c>
      <c r="T10" s="23">
        <f t="shared" si="0"/>
        <v>193.89999999999964</v>
      </c>
    </row>
    <row r="11" spans="1:20" x14ac:dyDescent="0.25">
      <c r="B11" s="4">
        <v>1</v>
      </c>
      <c r="C11" s="1" t="s">
        <v>20</v>
      </c>
      <c r="D11" s="14">
        <f t="shared" ref="D11:T11" si="1">D12+D15+D16+D17+D18+D19</f>
        <v>201.2</v>
      </c>
      <c r="E11" s="14">
        <f t="shared" si="1"/>
        <v>185.39999999999998</v>
      </c>
      <c r="F11" s="14">
        <f t="shared" si="1"/>
        <v>232.89999999999998</v>
      </c>
      <c r="G11" s="23">
        <f>SUM(D11:F11)</f>
        <v>619.5</v>
      </c>
      <c r="H11" s="14">
        <f t="shared" si="1"/>
        <v>239</v>
      </c>
      <c r="I11" s="14">
        <f t="shared" si="1"/>
        <v>207.70000000000002</v>
      </c>
      <c r="J11" s="14">
        <f t="shared" si="1"/>
        <v>226.70000000000002</v>
      </c>
      <c r="K11" s="23">
        <f>SUM(H11:J11)</f>
        <v>673.40000000000009</v>
      </c>
      <c r="L11" s="14">
        <f t="shared" si="1"/>
        <v>180.5</v>
      </c>
      <c r="M11" s="14">
        <f t="shared" si="1"/>
        <v>170.6</v>
      </c>
      <c r="N11" s="28">
        <f t="shared" si="1"/>
        <v>200.3</v>
      </c>
      <c r="O11" s="23">
        <f>SUM(L11:N11)</f>
        <v>551.40000000000009</v>
      </c>
      <c r="P11" s="14">
        <f t="shared" si="1"/>
        <v>225.7</v>
      </c>
      <c r="Q11" s="14">
        <f t="shared" si="1"/>
        <v>193.5</v>
      </c>
      <c r="R11" s="14">
        <f t="shared" si="1"/>
        <v>263</v>
      </c>
      <c r="S11" s="23">
        <f>P11+Q11+R11</f>
        <v>682.2</v>
      </c>
      <c r="T11" s="23">
        <f t="shared" si="1"/>
        <v>2526.4999999999995</v>
      </c>
    </row>
    <row r="12" spans="1:20" x14ac:dyDescent="0.25">
      <c r="B12" s="5"/>
      <c r="C12" s="2" t="s">
        <v>34</v>
      </c>
      <c r="D12" s="26">
        <f>D13+D14</f>
        <v>73.099999999999994</v>
      </c>
      <c r="E12" s="26">
        <f>E13+E14</f>
        <v>84.899999999999991</v>
      </c>
      <c r="F12" s="26">
        <f>F13+F14</f>
        <v>104.2</v>
      </c>
      <c r="G12" s="24">
        <f>SUM(D12:F12)</f>
        <v>262.2</v>
      </c>
      <c r="H12" s="26">
        <f>H13+H14</f>
        <v>123</v>
      </c>
      <c r="I12" s="26">
        <f>I13+I14</f>
        <v>89.5</v>
      </c>
      <c r="J12" s="26">
        <f>J13+J14</f>
        <v>102.10000000000001</v>
      </c>
      <c r="K12" s="24">
        <f>SUM(H12:J12)</f>
        <v>314.60000000000002</v>
      </c>
      <c r="L12" s="9">
        <f>L13+L14</f>
        <v>93.699999999999989</v>
      </c>
      <c r="M12" s="9">
        <f>M13+M14</f>
        <v>90.600000000000009</v>
      </c>
      <c r="N12" s="26">
        <f>N13+N14</f>
        <v>90.5</v>
      </c>
      <c r="O12" s="24">
        <f>SUM(L12:N12)</f>
        <v>274.8</v>
      </c>
      <c r="P12" s="9">
        <f>P13+P14</f>
        <v>116.9</v>
      </c>
      <c r="Q12" s="9">
        <f>Q13+Q14</f>
        <v>96</v>
      </c>
      <c r="R12" s="26">
        <f>R13+R14</f>
        <v>123.1</v>
      </c>
      <c r="S12" s="24">
        <f>P12+Q12+R12</f>
        <v>336</v>
      </c>
      <c r="T12" s="24">
        <f>T13+T14</f>
        <v>1187.5999999999999</v>
      </c>
    </row>
    <row r="13" spans="1:20" x14ac:dyDescent="0.25">
      <c r="A13" s="7"/>
      <c r="B13" s="5"/>
      <c r="C13" s="8" t="s">
        <v>40</v>
      </c>
      <c r="D13" s="26">
        <v>71.599999999999994</v>
      </c>
      <c r="E13" s="26">
        <v>83.8</v>
      </c>
      <c r="F13" s="26">
        <v>103.2</v>
      </c>
      <c r="G13" s="24">
        <f t="shared" ref="G13:G19" si="2">SUM(D13:F13)</f>
        <v>258.59999999999997</v>
      </c>
      <c r="H13" s="26">
        <v>91</v>
      </c>
      <c r="I13" s="26">
        <v>87.7</v>
      </c>
      <c r="J13" s="26">
        <v>99.2</v>
      </c>
      <c r="K13" s="24">
        <f t="shared" ref="K13:K19" si="3">SUM(H13:J13)</f>
        <v>277.89999999999998</v>
      </c>
      <c r="L13" s="26">
        <v>92.1</v>
      </c>
      <c r="M13" s="26">
        <v>89.4</v>
      </c>
      <c r="N13" s="26">
        <v>89.3</v>
      </c>
      <c r="O13" s="24">
        <f>SUM(L13:N13)</f>
        <v>270.8</v>
      </c>
      <c r="P13" s="26">
        <v>90.3</v>
      </c>
      <c r="Q13" s="26">
        <v>94.7</v>
      </c>
      <c r="R13" s="26">
        <v>121.8</v>
      </c>
      <c r="S13" s="24">
        <f>P13+Q13+R13</f>
        <v>306.8</v>
      </c>
      <c r="T13" s="24">
        <f>G13+K13+O13+S13</f>
        <v>1114.0999999999999</v>
      </c>
    </row>
    <row r="14" spans="1:20" x14ac:dyDescent="0.25">
      <c r="A14" s="7"/>
      <c r="B14" s="5"/>
      <c r="C14" s="8" t="s">
        <v>43</v>
      </c>
      <c r="D14" s="26">
        <v>1.5</v>
      </c>
      <c r="E14" s="26">
        <v>1.1000000000000001</v>
      </c>
      <c r="F14" s="26">
        <v>1</v>
      </c>
      <c r="G14" s="24">
        <f t="shared" si="2"/>
        <v>3.6</v>
      </c>
      <c r="H14" s="26">
        <v>32</v>
      </c>
      <c r="I14" s="26">
        <v>1.8</v>
      </c>
      <c r="J14" s="26">
        <v>2.9</v>
      </c>
      <c r="K14" s="24">
        <f t="shared" si="3"/>
        <v>36.699999999999996</v>
      </c>
      <c r="L14" s="26">
        <v>1.6</v>
      </c>
      <c r="M14" s="26">
        <v>1.2</v>
      </c>
      <c r="N14" s="26">
        <v>1.2</v>
      </c>
      <c r="O14" s="24">
        <f t="shared" ref="O14:O19" si="4">SUM(L14:N14)</f>
        <v>4</v>
      </c>
      <c r="P14" s="26">
        <v>26.6</v>
      </c>
      <c r="Q14" s="26">
        <v>1.3</v>
      </c>
      <c r="R14" s="26">
        <v>1.3</v>
      </c>
      <c r="S14" s="24">
        <f t="shared" ref="S14:S19" si="5">P14+Q14+R14</f>
        <v>29.200000000000003</v>
      </c>
      <c r="T14" s="24">
        <f t="shared" ref="T14:T19" si="6">G14+K14+O14+S14</f>
        <v>73.5</v>
      </c>
    </row>
    <row r="15" spans="1:20" x14ac:dyDescent="0.25">
      <c r="A15" s="7"/>
      <c r="B15" s="5"/>
      <c r="C15" s="3" t="s">
        <v>21</v>
      </c>
      <c r="D15" s="26">
        <v>46.1</v>
      </c>
      <c r="E15" s="26">
        <v>42.5</v>
      </c>
      <c r="F15" s="26">
        <v>47</v>
      </c>
      <c r="G15" s="24">
        <f t="shared" si="2"/>
        <v>135.6</v>
      </c>
      <c r="H15" s="26">
        <v>46.7</v>
      </c>
      <c r="I15" s="26">
        <v>45.5</v>
      </c>
      <c r="J15" s="26">
        <v>41.5</v>
      </c>
      <c r="K15" s="24">
        <f t="shared" si="3"/>
        <v>133.69999999999999</v>
      </c>
      <c r="L15" s="26">
        <v>38.799999999999997</v>
      </c>
      <c r="M15" s="26">
        <v>40.799999999999997</v>
      </c>
      <c r="N15" s="26">
        <v>45</v>
      </c>
      <c r="O15" s="24">
        <f t="shared" si="4"/>
        <v>124.6</v>
      </c>
      <c r="P15" s="26">
        <v>49.1</v>
      </c>
      <c r="Q15" s="26">
        <v>46.8</v>
      </c>
      <c r="R15" s="26">
        <v>45.9</v>
      </c>
      <c r="S15" s="24">
        <f t="shared" si="5"/>
        <v>141.80000000000001</v>
      </c>
      <c r="T15" s="24">
        <f t="shared" si="6"/>
        <v>535.70000000000005</v>
      </c>
    </row>
    <row r="16" spans="1:20" x14ac:dyDescent="0.25">
      <c r="A16" s="7"/>
      <c r="B16" s="5"/>
      <c r="C16" s="3" t="s">
        <v>22</v>
      </c>
      <c r="D16" s="26">
        <v>81.2</v>
      </c>
      <c r="E16" s="26">
        <v>56.9</v>
      </c>
      <c r="F16" s="26">
        <v>76.599999999999994</v>
      </c>
      <c r="G16" s="24">
        <f t="shared" si="2"/>
        <v>214.7</v>
      </c>
      <c r="H16" s="26">
        <v>66.8</v>
      </c>
      <c r="I16" s="26">
        <v>70.3</v>
      </c>
      <c r="J16" s="26">
        <v>72.2</v>
      </c>
      <c r="K16" s="24">
        <f t="shared" si="3"/>
        <v>209.3</v>
      </c>
      <c r="L16" s="26">
        <v>46.7</v>
      </c>
      <c r="M16" s="26">
        <v>38.299999999999997</v>
      </c>
      <c r="N16" s="26">
        <v>57.2</v>
      </c>
      <c r="O16" s="24">
        <f t="shared" si="4"/>
        <v>142.19999999999999</v>
      </c>
      <c r="P16" s="26">
        <v>57.6</v>
      </c>
      <c r="Q16" s="26">
        <v>50.1</v>
      </c>
      <c r="R16" s="26">
        <v>86.9</v>
      </c>
      <c r="S16" s="24">
        <f t="shared" si="5"/>
        <v>194.60000000000002</v>
      </c>
      <c r="T16" s="24">
        <f t="shared" si="6"/>
        <v>760.80000000000007</v>
      </c>
    </row>
    <row r="17" spans="1:20" x14ac:dyDescent="0.25">
      <c r="A17" s="7"/>
      <c r="B17" s="5"/>
      <c r="C17" s="3" t="s">
        <v>23</v>
      </c>
      <c r="D17" s="26">
        <v>0.8</v>
      </c>
      <c r="E17" s="26">
        <v>1.1000000000000001</v>
      </c>
      <c r="F17" s="26">
        <v>5.0999999999999996</v>
      </c>
      <c r="G17" s="24">
        <f t="shared" si="2"/>
        <v>7</v>
      </c>
      <c r="H17" s="26">
        <v>2</v>
      </c>
      <c r="I17" s="26">
        <v>2.4</v>
      </c>
      <c r="J17" s="26">
        <v>5.4</v>
      </c>
      <c r="K17" s="24">
        <f t="shared" si="3"/>
        <v>9.8000000000000007</v>
      </c>
      <c r="L17" s="26">
        <v>1.3</v>
      </c>
      <c r="M17" s="26">
        <v>0.9</v>
      </c>
      <c r="N17" s="26">
        <v>7.3</v>
      </c>
      <c r="O17" s="24">
        <f t="shared" si="4"/>
        <v>9.5</v>
      </c>
      <c r="P17" s="26">
        <v>2.1</v>
      </c>
      <c r="Q17" s="26">
        <v>0.9</v>
      </c>
      <c r="R17" s="26">
        <v>6.4</v>
      </c>
      <c r="S17" s="24">
        <f t="shared" si="5"/>
        <v>9.4</v>
      </c>
      <c r="T17" s="24">
        <f t="shared" si="6"/>
        <v>35.700000000000003</v>
      </c>
    </row>
    <row r="18" spans="1:20" x14ac:dyDescent="0.25">
      <c r="A18" s="7"/>
      <c r="B18" s="5"/>
      <c r="C18" s="3" t="s">
        <v>25</v>
      </c>
      <c r="D18" s="26">
        <v>0</v>
      </c>
      <c r="E18" s="26">
        <v>0</v>
      </c>
      <c r="F18" s="26">
        <v>0</v>
      </c>
      <c r="G18" s="24">
        <f t="shared" si="2"/>
        <v>0</v>
      </c>
      <c r="H18" s="26">
        <v>0.5</v>
      </c>
      <c r="I18" s="26">
        <v>0</v>
      </c>
      <c r="J18" s="26">
        <v>5.5</v>
      </c>
      <c r="K18" s="24">
        <f t="shared" si="3"/>
        <v>6</v>
      </c>
      <c r="L18" s="26">
        <v>0</v>
      </c>
      <c r="M18" s="26">
        <v>0</v>
      </c>
      <c r="N18" s="26">
        <v>0.3</v>
      </c>
      <c r="O18" s="24">
        <f t="shared" si="4"/>
        <v>0.3</v>
      </c>
      <c r="P18" s="26">
        <v>0</v>
      </c>
      <c r="Q18" s="26">
        <v>-0.3</v>
      </c>
      <c r="R18" s="26">
        <v>0.7</v>
      </c>
      <c r="S18" s="24">
        <f t="shared" si="5"/>
        <v>0.39999999999999997</v>
      </c>
      <c r="T18" s="24">
        <f t="shared" si="6"/>
        <v>6.7</v>
      </c>
    </row>
    <row r="19" spans="1:20" ht="60" x14ac:dyDescent="0.25">
      <c r="A19" s="19"/>
      <c r="B19" s="6"/>
      <c r="C19" s="3" t="s">
        <v>46</v>
      </c>
      <c r="D19" s="26">
        <v>0</v>
      </c>
      <c r="E19" s="26">
        <v>0</v>
      </c>
      <c r="F19" s="26">
        <v>0</v>
      </c>
      <c r="G19" s="24">
        <f t="shared" si="2"/>
        <v>0</v>
      </c>
      <c r="H19" s="26">
        <v>0</v>
      </c>
      <c r="I19" s="26">
        <v>0</v>
      </c>
      <c r="J19" s="26">
        <v>0</v>
      </c>
      <c r="K19" s="24">
        <f t="shared" si="3"/>
        <v>0</v>
      </c>
      <c r="L19" s="26">
        <v>0</v>
      </c>
      <c r="M19" s="26">
        <v>0</v>
      </c>
      <c r="N19" s="26">
        <v>0</v>
      </c>
      <c r="O19" s="24">
        <f t="shared" si="4"/>
        <v>0</v>
      </c>
      <c r="P19" s="26">
        <v>0</v>
      </c>
      <c r="Q19" s="26">
        <v>0</v>
      </c>
      <c r="R19" s="26">
        <v>0</v>
      </c>
      <c r="S19" s="24">
        <f t="shared" si="5"/>
        <v>0</v>
      </c>
      <c r="T19" s="24">
        <f t="shared" si="6"/>
        <v>0</v>
      </c>
    </row>
    <row r="20" spans="1:20" x14ac:dyDescent="0.25">
      <c r="B20" s="4">
        <v>2</v>
      </c>
      <c r="C20" s="1" t="s">
        <v>26</v>
      </c>
      <c r="D20" s="28">
        <f t="shared" ref="D20:T20" si="7">D21+D22+D23+D24+D25+D26+D27</f>
        <v>-170.99999999999997</v>
      </c>
      <c r="E20" s="28">
        <f t="shared" si="7"/>
        <v>-176.29999999999995</v>
      </c>
      <c r="F20" s="28">
        <f t="shared" si="7"/>
        <v>-180.20000000000002</v>
      </c>
      <c r="G20" s="23">
        <f>SUM(D20:F20)</f>
        <v>-527.5</v>
      </c>
      <c r="H20" s="28">
        <f t="shared" si="7"/>
        <v>-185.90000000000003</v>
      </c>
      <c r="I20" s="28">
        <f t="shared" si="7"/>
        <v>-187.10000000000002</v>
      </c>
      <c r="J20" s="28">
        <f t="shared" si="7"/>
        <v>-188.9</v>
      </c>
      <c r="K20" s="23">
        <f>SUM(H20:J20)</f>
        <v>-561.90000000000009</v>
      </c>
      <c r="L20" s="28">
        <f t="shared" si="7"/>
        <v>-171</v>
      </c>
      <c r="M20" s="28">
        <f t="shared" si="7"/>
        <v>-178.89999999999998</v>
      </c>
      <c r="N20" s="28">
        <f t="shared" si="7"/>
        <v>-195.40000000000003</v>
      </c>
      <c r="O20" s="23">
        <f>SUM(L20:N20)</f>
        <v>-545.29999999999995</v>
      </c>
      <c r="P20" s="28">
        <f t="shared" si="7"/>
        <v>-209.39999999999998</v>
      </c>
      <c r="Q20" s="28">
        <f t="shared" si="7"/>
        <v>-213.79999999999998</v>
      </c>
      <c r="R20" s="28">
        <f t="shared" si="7"/>
        <v>-274.7</v>
      </c>
      <c r="S20" s="23">
        <f>P20+Q20+R20</f>
        <v>-697.89999999999986</v>
      </c>
      <c r="T20" s="23">
        <f t="shared" si="7"/>
        <v>-2332.6</v>
      </c>
    </row>
    <row r="21" spans="1:20" x14ac:dyDescent="0.25">
      <c r="B21" s="5"/>
      <c r="C21" s="2" t="s">
        <v>27</v>
      </c>
      <c r="D21" s="26">
        <v>-89.1</v>
      </c>
      <c r="E21" s="26">
        <v>-88.8</v>
      </c>
      <c r="F21" s="26">
        <v>-92.8</v>
      </c>
      <c r="G21" s="24">
        <f>SUM(D21:F21)</f>
        <v>-270.7</v>
      </c>
      <c r="H21" s="26">
        <v>-95</v>
      </c>
      <c r="I21" s="26">
        <v>-94.2</v>
      </c>
      <c r="J21" s="26">
        <v>-98.1</v>
      </c>
      <c r="K21" s="24">
        <f>SUM(H21:J21)</f>
        <v>-287.29999999999995</v>
      </c>
      <c r="L21" s="26">
        <v>-92.8</v>
      </c>
      <c r="M21" s="26">
        <v>-91.6</v>
      </c>
      <c r="N21" s="26">
        <v>-96.4</v>
      </c>
      <c r="O21" s="24">
        <f>SUM(L21:N21)</f>
        <v>-280.79999999999995</v>
      </c>
      <c r="P21" s="26">
        <v>-98.3</v>
      </c>
      <c r="Q21" s="26">
        <v>-107.2</v>
      </c>
      <c r="R21" s="26">
        <v>-130.19999999999999</v>
      </c>
      <c r="S21" s="24">
        <f>P21+Q21+R21</f>
        <v>-335.7</v>
      </c>
      <c r="T21" s="24">
        <f>G21+K21+O21+S21</f>
        <v>-1174.5</v>
      </c>
    </row>
    <row r="22" spans="1:20" x14ac:dyDescent="0.25">
      <c r="B22" s="5"/>
      <c r="C22" s="2" t="s">
        <v>28</v>
      </c>
      <c r="D22" s="26">
        <v>-50.9</v>
      </c>
      <c r="E22" s="26">
        <v>-50.9</v>
      </c>
      <c r="F22" s="26">
        <v>-51.1</v>
      </c>
      <c r="G22" s="24">
        <f t="shared" ref="G22:G27" si="8">SUM(D22:F22)</f>
        <v>-152.9</v>
      </c>
      <c r="H22" s="26">
        <v>-51.8</v>
      </c>
      <c r="I22" s="26">
        <v>-53.7</v>
      </c>
      <c r="J22" s="26">
        <v>-49.9</v>
      </c>
      <c r="K22" s="24">
        <f t="shared" ref="K22:K27" si="9">SUM(H22:J22)</f>
        <v>-155.4</v>
      </c>
      <c r="L22" s="26">
        <v>-39.6</v>
      </c>
      <c r="M22" s="26">
        <v>-47.1</v>
      </c>
      <c r="N22" s="26">
        <v>-52.2</v>
      </c>
      <c r="O22" s="24">
        <f t="shared" ref="O22:O27" si="10">SUM(L22:N22)</f>
        <v>-138.9</v>
      </c>
      <c r="P22" s="26">
        <v>-62.9</v>
      </c>
      <c r="Q22" s="26">
        <v>-61.5</v>
      </c>
      <c r="R22" s="26">
        <v>-72.3</v>
      </c>
      <c r="S22" s="24">
        <f t="shared" ref="S22:S27" si="11">P22+Q22+R22</f>
        <v>-196.7</v>
      </c>
      <c r="T22" s="24">
        <f t="shared" ref="T22:T27" si="12">G22+K22+O22+S22</f>
        <v>-643.90000000000009</v>
      </c>
    </row>
    <row r="23" spans="1:20" x14ac:dyDescent="0.25">
      <c r="B23" s="5"/>
      <c r="C23" s="2" t="s">
        <v>35</v>
      </c>
      <c r="D23" s="26">
        <v>-4.7</v>
      </c>
      <c r="E23" s="26">
        <v>-5.0999999999999996</v>
      </c>
      <c r="F23" s="26">
        <v>-5.4</v>
      </c>
      <c r="G23" s="24">
        <f t="shared" si="8"/>
        <v>-15.200000000000001</v>
      </c>
      <c r="H23" s="26">
        <v>-6</v>
      </c>
      <c r="I23" s="26">
        <v>-4.8</v>
      </c>
      <c r="J23" s="26">
        <v>-5.5</v>
      </c>
      <c r="K23" s="24">
        <f t="shared" si="9"/>
        <v>-16.3</v>
      </c>
      <c r="L23" s="26">
        <v>-4.3</v>
      </c>
      <c r="M23" s="26">
        <v>-4.4000000000000004</v>
      </c>
      <c r="N23" s="26">
        <v>-5.3</v>
      </c>
      <c r="O23" s="24">
        <f t="shared" si="10"/>
        <v>-14</v>
      </c>
      <c r="P23" s="26">
        <v>-5.7</v>
      </c>
      <c r="Q23" s="26">
        <v>-5</v>
      </c>
      <c r="R23" s="26">
        <v>-5.8</v>
      </c>
      <c r="S23" s="24">
        <f t="shared" si="11"/>
        <v>-16.5</v>
      </c>
      <c r="T23" s="24">
        <f t="shared" si="12"/>
        <v>-62</v>
      </c>
    </row>
    <row r="24" spans="1:20" x14ac:dyDescent="0.25">
      <c r="B24" s="5"/>
      <c r="C24" s="2" t="s">
        <v>29</v>
      </c>
      <c r="D24" s="26">
        <v>-4.9000000000000004</v>
      </c>
      <c r="E24" s="26">
        <v>-7.6</v>
      </c>
      <c r="F24" s="26">
        <v>-7.3</v>
      </c>
      <c r="G24" s="24">
        <f t="shared" si="8"/>
        <v>-19.8</v>
      </c>
      <c r="H24" s="26">
        <v>-7.4</v>
      </c>
      <c r="I24" s="26">
        <v>-8</v>
      </c>
      <c r="J24" s="26">
        <v>-7</v>
      </c>
      <c r="K24" s="24">
        <f t="shared" si="9"/>
        <v>-22.4</v>
      </c>
      <c r="L24" s="26">
        <v>-8.1999999999999993</v>
      </c>
      <c r="M24" s="26">
        <v>-7</v>
      </c>
      <c r="N24" s="26">
        <v>-8.1</v>
      </c>
      <c r="O24" s="24">
        <f t="shared" si="10"/>
        <v>-23.299999999999997</v>
      </c>
      <c r="P24" s="26">
        <v>-10.1</v>
      </c>
      <c r="Q24" s="26">
        <v>-9.4</v>
      </c>
      <c r="R24" s="37">
        <v>-13.8</v>
      </c>
      <c r="S24" s="24">
        <f t="shared" si="11"/>
        <v>-33.299999999999997</v>
      </c>
      <c r="T24" s="24">
        <f t="shared" si="12"/>
        <v>-98.8</v>
      </c>
    </row>
    <row r="25" spans="1:20" x14ac:dyDescent="0.25">
      <c r="B25" s="5"/>
      <c r="C25" s="2" t="s">
        <v>30</v>
      </c>
      <c r="D25" s="26">
        <v>-8.6999999999999993</v>
      </c>
      <c r="E25" s="26">
        <v>-8.5</v>
      </c>
      <c r="F25" s="26">
        <v>-8.6</v>
      </c>
      <c r="G25" s="24">
        <f t="shared" si="8"/>
        <v>-25.799999999999997</v>
      </c>
      <c r="H25" s="26">
        <v>-9.5</v>
      </c>
      <c r="I25" s="26">
        <v>-11.4</v>
      </c>
      <c r="J25" s="26">
        <v>-12.1</v>
      </c>
      <c r="K25" s="24">
        <f t="shared" si="9"/>
        <v>-33</v>
      </c>
      <c r="L25" s="26">
        <v>-11.2</v>
      </c>
      <c r="M25" s="26">
        <v>-13</v>
      </c>
      <c r="N25" s="26">
        <v>-14.5</v>
      </c>
      <c r="O25" s="24">
        <f t="shared" si="10"/>
        <v>-38.700000000000003</v>
      </c>
      <c r="P25" s="26">
        <v>-15.4</v>
      </c>
      <c r="Q25" s="26">
        <v>-15.2</v>
      </c>
      <c r="R25" s="26">
        <v>-16.399999999999999</v>
      </c>
      <c r="S25" s="24">
        <f t="shared" si="11"/>
        <v>-47</v>
      </c>
      <c r="T25" s="24">
        <f t="shared" si="12"/>
        <v>-144.5</v>
      </c>
    </row>
    <row r="26" spans="1:20" x14ac:dyDescent="0.25">
      <c r="B26" s="5"/>
      <c r="C26" s="10" t="s">
        <v>31</v>
      </c>
      <c r="D26" s="26">
        <v>-12</v>
      </c>
      <c r="E26" s="26">
        <v>-14.7</v>
      </c>
      <c r="F26" s="26">
        <v>-14.2</v>
      </c>
      <c r="G26" s="24">
        <f t="shared" si="8"/>
        <v>-40.9</v>
      </c>
      <c r="H26" s="26">
        <v>-14.4</v>
      </c>
      <c r="I26" s="26">
        <v>-14.3</v>
      </c>
      <c r="J26" s="26">
        <v>-15.5</v>
      </c>
      <c r="K26" s="24">
        <f t="shared" si="9"/>
        <v>-44.2</v>
      </c>
      <c r="L26" s="26">
        <v>-14.1</v>
      </c>
      <c r="M26" s="26">
        <v>-15.1</v>
      </c>
      <c r="N26" s="26">
        <v>-18.100000000000001</v>
      </c>
      <c r="O26" s="24">
        <f t="shared" si="10"/>
        <v>-47.3</v>
      </c>
      <c r="P26" s="26">
        <v>-16.3</v>
      </c>
      <c r="Q26" s="26">
        <v>-15.8</v>
      </c>
      <c r="R26" s="26">
        <v>-35.299999999999997</v>
      </c>
      <c r="S26" s="24">
        <f t="shared" si="11"/>
        <v>-67.400000000000006</v>
      </c>
      <c r="T26" s="24">
        <f t="shared" si="12"/>
        <v>-199.79999999999998</v>
      </c>
    </row>
    <row r="27" spans="1:20" ht="30" x14ac:dyDescent="0.25">
      <c r="B27" s="6"/>
      <c r="C27" s="18" t="s">
        <v>47</v>
      </c>
      <c r="D27" s="26">
        <v>-0.7</v>
      </c>
      <c r="E27" s="26">
        <v>-0.7</v>
      </c>
      <c r="F27" s="26">
        <v>-0.8</v>
      </c>
      <c r="G27" s="24">
        <f t="shared" si="8"/>
        <v>-2.2000000000000002</v>
      </c>
      <c r="H27" s="26">
        <v>-1.8</v>
      </c>
      <c r="I27" s="26">
        <v>-0.7</v>
      </c>
      <c r="J27" s="26">
        <v>-0.8</v>
      </c>
      <c r="K27" s="24">
        <f t="shared" si="9"/>
        <v>-3.3</v>
      </c>
      <c r="L27" s="26">
        <v>-0.8</v>
      </c>
      <c r="M27" s="26">
        <v>-0.7</v>
      </c>
      <c r="N27" s="26">
        <v>-0.8</v>
      </c>
      <c r="O27" s="24">
        <f t="shared" si="10"/>
        <v>-2.2999999999999998</v>
      </c>
      <c r="P27" s="26">
        <v>-0.7</v>
      </c>
      <c r="Q27" s="26">
        <v>0.3</v>
      </c>
      <c r="R27" s="26">
        <v>-0.9</v>
      </c>
      <c r="S27" s="24">
        <f t="shared" si="11"/>
        <v>-1.3</v>
      </c>
      <c r="T27" s="24">
        <f t="shared" si="12"/>
        <v>-9.1</v>
      </c>
    </row>
    <row r="28" spans="1:20" x14ac:dyDescent="0.25">
      <c r="M28" s="7"/>
      <c r="P28" s="7"/>
      <c r="R28" s="7"/>
    </row>
    <row r="29" spans="1:20" x14ac:dyDescent="0.25">
      <c r="C29" t="s">
        <v>13</v>
      </c>
      <c r="M29" s="7"/>
      <c r="P29" s="7"/>
      <c r="R29" s="7"/>
    </row>
    <row r="30" spans="1:20" x14ac:dyDescent="0.25">
      <c r="C30" t="s">
        <v>12</v>
      </c>
      <c r="P30" s="7"/>
    </row>
    <row r="32" spans="1:20" x14ac:dyDescent="0.25">
      <c r="C32" t="s">
        <v>50</v>
      </c>
    </row>
    <row r="33" spans="3:3" x14ac:dyDescent="0.25">
      <c r="C33" t="s">
        <v>16</v>
      </c>
    </row>
    <row r="34" spans="3:3" x14ac:dyDescent="0.25">
      <c r="C34" t="s">
        <v>17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8"/>
  <sheetViews>
    <sheetView tabSelected="1" topLeftCell="B1" zoomScale="77" zoomScaleNormal="77" workbookViewId="0">
      <selection activeCell="I6" sqref="I6"/>
    </sheetView>
  </sheetViews>
  <sheetFormatPr defaultRowHeight="15" x14ac:dyDescent="0.25"/>
  <cols>
    <col min="1" max="1" width="3.28515625" customWidth="1"/>
    <col min="2" max="2" width="7.42578125" customWidth="1"/>
    <col min="3" max="3" width="43.5703125" customWidth="1"/>
    <col min="4" max="4" width="14.5703125" customWidth="1"/>
    <col min="5" max="5" width="15.42578125" customWidth="1"/>
    <col min="6" max="6" width="12.7109375" customWidth="1"/>
    <col min="7" max="7" width="10.140625" customWidth="1"/>
    <col min="8" max="8" width="11.28515625" customWidth="1"/>
    <col min="9" max="9" width="10.28515625" customWidth="1"/>
    <col min="10" max="10" width="11.28515625" customWidth="1"/>
    <col min="11" max="11" width="10.5703125" customWidth="1"/>
    <col min="12" max="12" width="12" customWidth="1"/>
    <col min="13" max="13" width="13.140625" customWidth="1"/>
    <col min="14" max="14" width="16.85546875" customWidth="1"/>
    <col min="15" max="15" width="11.42578125" customWidth="1"/>
    <col min="16" max="16" width="15.28515625" customWidth="1"/>
    <col min="17" max="17" width="16.5703125" customWidth="1"/>
    <col min="18" max="18" width="17.42578125" customWidth="1"/>
    <col min="19" max="19" width="11" customWidth="1"/>
    <col min="20" max="20" width="12.5703125" customWidth="1"/>
  </cols>
  <sheetData>
    <row r="2" spans="1:20" ht="15.75" x14ac:dyDescent="0.25">
      <c r="C2" s="13" t="s">
        <v>5</v>
      </c>
    </row>
    <row r="3" spans="1:20" ht="15.75" x14ac:dyDescent="0.25">
      <c r="C3" s="13" t="s">
        <v>6</v>
      </c>
    </row>
    <row r="5" spans="1:20" x14ac:dyDescent="0.25">
      <c r="C5" t="s">
        <v>32</v>
      </c>
      <c r="D5" s="38">
        <v>43496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1:20" x14ac:dyDescent="0.25">
      <c r="C6" t="s">
        <v>59</v>
      </c>
      <c r="D6" s="30">
        <v>43720</v>
      </c>
    </row>
    <row r="8" spans="1:20" x14ac:dyDescent="0.25">
      <c r="C8" t="s">
        <v>19</v>
      </c>
    </row>
    <row r="9" spans="1:20" ht="29.25" customHeight="1" x14ac:dyDescent="0.25">
      <c r="B9" s="12"/>
      <c r="C9" s="15" t="s">
        <v>39</v>
      </c>
      <c r="D9" s="20" t="s">
        <v>60</v>
      </c>
      <c r="E9" s="20" t="s">
        <v>61</v>
      </c>
      <c r="F9" s="20" t="s">
        <v>62</v>
      </c>
      <c r="G9" s="20" t="s">
        <v>63</v>
      </c>
      <c r="H9" s="20" t="s">
        <v>64</v>
      </c>
      <c r="I9" s="20" t="s">
        <v>65</v>
      </c>
      <c r="J9" s="20" t="s">
        <v>76</v>
      </c>
      <c r="K9" s="20" t="s">
        <v>66</v>
      </c>
      <c r="L9" s="20" t="s">
        <v>68</v>
      </c>
      <c r="M9" s="20" t="s">
        <v>69</v>
      </c>
      <c r="N9" s="20" t="s">
        <v>70</v>
      </c>
      <c r="O9" s="20" t="s">
        <v>71</v>
      </c>
      <c r="P9" s="20" t="s">
        <v>72</v>
      </c>
      <c r="Q9" s="20" t="s">
        <v>73</v>
      </c>
      <c r="R9" s="20" t="s">
        <v>74</v>
      </c>
      <c r="S9" s="20" t="s">
        <v>75</v>
      </c>
      <c r="T9" s="20" t="s">
        <v>67</v>
      </c>
    </row>
    <row r="10" spans="1:20" x14ac:dyDescent="0.25">
      <c r="B10" s="1" t="s">
        <v>0</v>
      </c>
      <c r="C10" s="1" t="s">
        <v>38</v>
      </c>
      <c r="D10" s="28">
        <f t="shared" ref="D10:T10" si="0">D11+D25</f>
        <v>-8.7999999999999545</v>
      </c>
      <c r="E10" s="28">
        <f t="shared" si="0"/>
        <v>-57.299999999999955</v>
      </c>
      <c r="F10" s="28">
        <f t="shared" si="0"/>
        <v>-20.999999999999773</v>
      </c>
      <c r="G10" s="23">
        <f t="shared" si="0"/>
        <v>-87.099999999999909</v>
      </c>
      <c r="H10" s="14">
        <f t="shared" si="0"/>
        <v>54.099999999999909</v>
      </c>
      <c r="I10" s="14">
        <f t="shared" si="0"/>
        <v>45.799999999999955</v>
      </c>
      <c r="J10" s="14">
        <f t="shared" si="0"/>
        <v>249.20000000000005</v>
      </c>
      <c r="K10" s="23">
        <f t="shared" si="0"/>
        <v>349.09999999999991</v>
      </c>
      <c r="L10" s="14">
        <f t="shared" si="0"/>
        <v>97.500000000000114</v>
      </c>
      <c r="M10" s="14">
        <f t="shared" si="0"/>
        <v>36.299999999999841</v>
      </c>
      <c r="N10" s="28">
        <f t="shared" si="0"/>
        <v>117.44999999999993</v>
      </c>
      <c r="O10" s="23">
        <f t="shared" si="0"/>
        <v>251.25</v>
      </c>
      <c r="P10" s="14">
        <f t="shared" si="0"/>
        <v>40.500000000000227</v>
      </c>
      <c r="Q10" s="14">
        <f t="shared" si="0"/>
        <v>-13.900000000000091</v>
      </c>
      <c r="R10" s="14">
        <f t="shared" si="0"/>
        <v>-376.19999999999982</v>
      </c>
      <c r="S10" s="23">
        <f t="shared" si="0"/>
        <v>-349.59999999999945</v>
      </c>
      <c r="T10" s="23">
        <f t="shared" si="0"/>
        <v>163.64999999999964</v>
      </c>
    </row>
    <row r="11" spans="1:20" x14ac:dyDescent="0.25">
      <c r="B11" s="4">
        <v>1</v>
      </c>
      <c r="C11" s="1" t="s">
        <v>20</v>
      </c>
      <c r="D11" s="28">
        <f>D12+D17+D18+D19+D20+D21+D22+D23+D24</f>
        <v>708.30000000000007</v>
      </c>
      <c r="E11" s="28">
        <f>E12+E17+E18+E19+E20+E21+E22+E23+E24</f>
        <v>644.30000000000007</v>
      </c>
      <c r="F11" s="28">
        <f>F12+F17+F18+F19+F20+F21+F22+F23+F24</f>
        <v>811.90000000000009</v>
      </c>
      <c r="G11" s="23">
        <f>SUM(D11:F11)</f>
        <v>2164.5</v>
      </c>
      <c r="H11" s="14">
        <f>H12+H17+H18+H19+H20+H21+H22+H23+H24</f>
        <v>782.09999999999991</v>
      </c>
      <c r="I11" s="14">
        <f>I12+I17+I18+I19+I20+I21+I22+I23+I24</f>
        <v>783.9</v>
      </c>
      <c r="J11" s="14">
        <f>J12+J17+J18+J19+J20+J21+J22+J23+J24</f>
        <v>1010.1</v>
      </c>
      <c r="K11" s="23">
        <f>SUM(H11:J11)</f>
        <v>2576.1</v>
      </c>
      <c r="L11" s="14">
        <f>L12+L17+L18+L19+L20+L21+L22+L23+L24</f>
        <v>794.90000000000009</v>
      </c>
      <c r="M11" s="14">
        <f>M12+M17+M18+M19+M20+M21+M22+M23+M24</f>
        <v>754.49999999999989</v>
      </c>
      <c r="N11" s="28">
        <f>N12+N17+N18+N19+N20+N21+N22+N23+N24</f>
        <v>862.05</v>
      </c>
      <c r="O11" s="23">
        <f>SUM(L11:N11)</f>
        <v>2411.4499999999998</v>
      </c>
      <c r="P11" s="28">
        <f>P12+P17+P18+P19+P20+P21+P22+P23+P24</f>
        <v>840.4000000000002</v>
      </c>
      <c r="Q11" s="28">
        <f>Q12+Q17+Q18+Q19+Q20+Q21+Q22+Q23+Q24</f>
        <v>950.30000000000007</v>
      </c>
      <c r="R11" s="28">
        <f>R12+R17+R18+R19+R20+R21+R22+R23+R24</f>
        <v>948.09999999999991</v>
      </c>
      <c r="S11" s="23">
        <f>P11+Q11+R11</f>
        <v>2738.8</v>
      </c>
      <c r="T11" s="23">
        <f>G11+K11+O11+S11</f>
        <v>9890.85</v>
      </c>
    </row>
    <row r="12" spans="1:20" x14ac:dyDescent="0.25">
      <c r="B12" s="5"/>
      <c r="C12" s="2" t="s">
        <v>34</v>
      </c>
      <c r="D12" s="26">
        <f>D13+D14+D15+D16</f>
        <v>405.6</v>
      </c>
      <c r="E12" s="26">
        <f>E13+E14+E15+E16</f>
        <v>343.4</v>
      </c>
      <c r="F12" s="26">
        <f>F13+F14+F15+F16</f>
        <v>442.40000000000003</v>
      </c>
      <c r="G12" s="24">
        <f>SUM(D12:F12)</f>
        <v>1191.4000000000001</v>
      </c>
      <c r="H12" s="26">
        <f>H13+H14+H15+H16</f>
        <v>441</v>
      </c>
      <c r="I12" s="26">
        <f>I13+I14+I15+I16</f>
        <v>436.60000000000008</v>
      </c>
      <c r="J12" s="26">
        <f>J13+J14+J15+J16</f>
        <v>467.00000000000006</v>
      </c>
      <c r="K12" s="24">
        <f>SUM(H12:J12)</f>
        <v>1344.6000000000001</v>
      </c>
      <c r="L12" s="9">
        <f>L13+L14+L15+L16</f>
        <v>424.8</v>
      </c>
      <c r="M12" s="9">
        <f>M13+M14+M15+M16</f>
        <v>417.4</v>
      </c>
      <c r="N12" s="26">
        <f>N13+N14+N15+N16</f>
        <v>390.4</v>
      </c>
      <c r="O12" s="24">
        <f>SUM(L12:N12)</f>
        <v>1232.5999999999999</v>
      </c>
      <c r="P12" s="26">
        <f>P13+P14+P15+P16</f>
        <v>434.20000000000005</v>
      </c>
      <c r="Q12" s="26">
        <f>Q13+Q14+Q15+Q16</f>
        <v>433.3</v>
      </c>
      <c r="R12" s="26">
        <f>R13+R14+R15+R16</f>
        <v>359.9</v>
      </c>
      <c r="S12" s="24">
        <f>P12+Q12+R12</f>
        <v>1227.4000000000001</v>
      </c>
      <c r="T12" s="24">
        <f>G12+K12+O12+S12</f>
        <v>4996</v>
      </c>
    </row>
    <row r="13" spans="1:20" x14ac:dyDescent="0.25">
      <c r="A13" s="7"/>
      <c r="B13" s="5"/>
      <c r="C13" s="8" t="s">
        <v>40</v>
      </c>
      <c r="D13" s="26">
        <v>135.19999999999999</v>
      </c>
      <c r="E13" s="26">
        <v>130.30000000000001</v>
      </c>
      <c r="F13" s="26">
        <v>201.9</v>
      </c>
      <c r="G13" s="24">
        <f>SUM(D13:F13)</f>
        <v>467.4</v>
      </c>
      <c r="H13" s="26">
        <v>159.4</v>
      </c>
      <c r="I13" s="26">
        <v>179.3</v>
      </c>
      <c r="J13" s="26">
        <v>204.4</v>
      </c>
      <c r="K13" s="24">
        <f t="shared" ref="K13:K24" si="1">SUM(H13:J13)</f>
        <v>543.1</v>
      </c>
      <c r="L13" s="26">
        <v>157.5</v>
      </c>
      <c r="M13" s="26">
        <v>153.1</v>
      </c>
      <c r="N13" s="26">
        <v>142.6</v>
      </c>
      <c r="O13" s="24">
        <f>SUM(L13:N13)</f>
        <v>453.20000000000005</v>
      </c>
      <c r="P13" s="26">
        <v>146.4</v>
      </c>
      <c r="Q13" s="26">
        <v>172</v>
      </c>
      <c r="R13" s="26">
        <v>76.599999999999994</v>
      </c>
      <c r="S13" s="24">
        <f>P13+Q13+R13</f>
        <v>395</v>
      </c>
      <c r="T13" s="24">
        <f t="shared" ref="T13:T24" si="2">G13+K13+O13+S13</f>
        <v>1858.7</v>
      </c>
    </row>
    <row r="14" spans="1:20" x14ac:dyDescent="0.25">
      <c r="A14" s="7"/>
      <c r="B14" s="5"/>
      <c r="C14" s="8" t="s">
        <v>41</v>
      </c>
      <c r="D14" s="26">
        <v>158.30000000000001</v>
      </c>
      <c r="E14" s="26">
        <v>142.30000000000001</v>
      </c>
      <c r="F14" s="26">
        <v>160.4</v>
      </c>
      <c r="G14" s="24">
        <f t="shared" ref="G14:G24" si="3">SUM(D14:F14)</f>
        <v>461</v>
      </c>
      <c r="H14" s="26">
        <v>159.1</v>
      </c>
      <c r="I14" s="26">
        <v>174.9</v>
      </c>
      <c r="J14" s="26">
        <v>168.2</v>
      </c>
      <c r="K14" s="24">
        <f t="shared" si="1"/>
        <v>502.2</v>
      </c>
      <c r="L14" s="26">
        <v>171.4</v>
      </c>
      <c r="M14" s="26">
        <v>164.3</v>
      </c>
      <c r="N14" s="26">
        <v>159.30000000000001</v>
      </c>
      <c r="O14" s="24">
        <f t="shared" ref="O14:O24" si="4">SUM(L14:N14)</f>
        <v>495.00000000000006</v>
      </c>
      <c r="P14" s="26">
        <v>168.8</v>
      </c>
      <c r="Q14" s="26">
        <v>168.2</v>
      </c>
      <c r="R14" s="26">
        <v>183.4</v>
      </c>
      <c r="S14" s="24">
        <f t="shared" ref="S14:S24" si="5">P14+Q14+R14</f>
        <v>520.4</v>
      </c>
      <c r="T14" s="24">
        <f t="shared" si="2"/>
        <v>1978.6</v>
      </c>
    </row>
    <row r="15" spans="1:20" x14ac:dyDescent="0.25">
      <c r="A15" s="7"/>
      <c r="B15" s="5"/>
      <c r="C15" s="11" t="s">
        <v>51</v>
      </c>
      <c r="D15" s="26">
        <v>103.6</v>
      </c>
      <c r="E15" s="26">
        <v>64.400000000000006</v>
      </c>
      <c r="F15" s="26">
        <v>70.5</v>
      </c>
      <c r="G15" s="24">
        <f t="shared" si="3"/>
        <v>238.5</v>
      </c>
      <c r="H15" s="26">
        <v>88</v>
      </c>
      <c r="I15" s="26">
        <v>75.599999999999994</v>
      </c>
      <c r="J15" s="26">
        <v>86.1</v>
      </c>
      <c r="K15" s="24">
        <f t="shared" si="1"/>
        <v>249.7</v>
      </c>
      <c r="L15" s="26">
        <v>86.6</v>
      </c>
      <c r="M15" s="26">
        <v>92.4</v>
      </c>
      <c r="N15" s="26">
        <v>78.599999999999994</v>
      </c>
      <c r="O15" s="24">
        <f t="shared" si="4"/>
        <v>257.60000000000002</v>
      </c>
      <c r="P15" s="26">
        <v>86.2</v>
      </c>
      <c r="Q15" s="26">
        <v>85.3</v>
      </c>
      <c r="R15" s="26">
        <v>95.2</v>
      </c>
      <c r="S15" s="24">
        <f t="shared" si="5"/>
        <v>266.7</v>
      </c>
      <c r="T15" s="24">
        <f t="shared" si="2"/>
        <v>1012.5</v>
      </c>
    </row>
    <row r="16" spans="1:20" x14ac:dyDescent="0.25">
      <c r="A16" s="7"/>
      <c r="B16" s="5"/>
      <c r="C16" s="8" t="s">
        <v>43</v>
      </c>
      <c r="D16" s="26">
        <v>8.5</v>
      </c>
      <c r="E16" s="26">
        <v>6.4</v>
      </c>
      <c r="F16" s="26">
        <v>9.6</v>
      </c>
      <c r="G16" s="24">
        <f t="shared" si="3"/>
        <v>24.5</v>
      </c>
      <c r="H16" s="26">
        <v>34.5</v>
      </c>
      <c r="I16" s="26">
        <v>6.8</v>
      </c>
      <c r="J16" s="26">
        <v>8.3000000000000007</v>
      </c>
      <c r="K16" s="24">
        <f t="shared" si="1"/>
        <v>49.599999999999994</v>
      </c>
      <c r="L16" s="26">
        <v>9.3000000000000007</v>
      </c>
      <c r="M16" s="26">
        <v>7.6</v>
      </c>
      <c r="N16" s="26">
        <v>9.9</v>
      </c>
      <c r="O16" s="24">
        <f t="shared" si="4"/>
        <v>26.799999999999997</v>
      </c>
      <c r="P16" s="26">
        <v>32.799999999999997</v>
      </c>
      <c r="Q16" s="26">
        <v>7.8</v>
      </c>
      <c r="R16" s="26">
        <v>4.7</v>
      </c>
      <c r="S16" s="24">
        <f t="shared" si="5"/>
        <v>45.3</v>
      </c>
      <c r="T16" s="24">
        <f t="shared" si="2"/>
        <v>146.19999999999999</v>
      </c>
    </row>
    <row r="17" spans="1:20" x14ac:dyDescent="0.25">
      <c r="A17" s="7"/>
      <c r="B17" s="5"/>
      <c r="C17" s="21" t="s">
        <v>44</v>
      </c>
      <c r="D17" s="26">
        <v>256.89999999999998</v>
      </c>
      <c r="E17" s="26">
        <v>263.3</v>
      </c>
      <c r="F17" s="26">
        <v>272.2</v>
      </c>
      <c r="G17" s="24">
        <f t="shared" si="3"/>
        <v>792.40000000000009</v>
      </c>
      <c r="H17" s="26">
        <v>279.10000000000002</v>
      </c>
      <c r="I17" s="26">
        <v>277.89999999999998</v>
      </c>
      <c r="J17" s="26">
        <v>303.89999999999998</v>
      </c>
      <c r="K17" s="24">
        <f t="shared" si="1"/>
        <v>860.9</v>
      </c>
      <c r="L17" s="26">
        <v>289.7</v>
      </c>
      <c r="M17" s="26">
        <v>276.7</v>
      </c>
      <c r="N17" s="26">
        <v>279.35000000000002</v>
      </c>
      <c r="O17" s="24">
        <f t="shared" si="4"/>
        <v>845.75</v>
      </c>
      <c r="P17" s="26">
        <v>282.39999999999998</v>
      </c>
      <c r="Q17" s="26">
        <v>297.8</v>
      </c>
      <c r="R17" s="26">
        <v>335.5</v>
      </c>
      <c r="S17" s="24">
        <f t="shared" si="5"/>
        <v>915.7</v>
      </c>
      <c r="T17" s="24">
        <f t="shared" si="2"/>
        <v>3414.75</v>
      </c>
    </row>
    <row r="18" spans="1:20" x14ac:dyDescent="0.25">
      <c r="A18" s="7"/>
      <c r="B18" s="5"/>
      <c r="C18" s="3" t="s">
        <v>21</v>
      </c>
      <c r="D18" s="26">
        <v>49</v>
      </c>
      <c r="E18" s="26">
        <v>44.7</v>
      </c>
      <c r="F18" s="26">
        <v>49.8</v>
      </c>
      <c r="G18" s="24">
        <f t="shared" si="3"/>
        <v>143.5</v>
      </c>
      <c r="H18" s="26">
        <v>54.1</v>
      </c>
      <c r="I18" s="26">
        <v>49.1</v>
      </c>
      <c r="J18" s="26">
        <v>50.4</v>
      </c>
      <c r="K18" s="24">
        <f t="shared" si="1"/>
        <v>153.6</v>
      </c>
      <c r="L18" s="26">
        <v>44.6</v>
      </c>
      <c r="M18" s="26">
        <v>43.9</v>
      </c>
      <c r="N18" s="26">
        <v>64.400000000000006</v>
      </c>
      <c r="O18" s="24">
        <f t="shared" si="4"/>
        <v>152.9</v>
      </c>
      <c r="P18" s="26">
        <v>64.7</v>
      </c>
      <c r="Q18" s="26">
        <v>56.5</v>
      </c>
      <c r="R18" s="26">
        <v>48.8</v>
      </c>
      <c r="S18" s="24">
        <f t="shared" si="5"/>
        <v>170</v>
      </c>
      <c r="T18" s="24">
        <f t="shared" si="2"/>
        <v>620</v>
      </c>
    </row>
    <row r="19" spans="1:20" x14ac:dyDescent="0.25">
      <c r="A19" s="7"/>
      <c r="B19" s="5"/>
      <c r="C19" s="3" t="s">
        <v>22</v>
      </c>
      <c r="D19" s="26">
        <v>23.6</v>
      </c>
      <c r="E19" s="26">
        <v>22</v>
      </c>
      <c r="F19" s="26">
        <v>54</v>
      </c>
      <c r="G19" s="24">
        <f t="shared" si="3"/>
        <v>99.6</v>
      </c>
      <c r="H19" s="26">
        <v>38</v>
      </c>
      <c r="I19" s="26">
        <v>50.9</v>
      </c>
      <c r="J19" s="26">
        <v>68.599999999999994</v>
      </c>
      <c r="K19" s="24">
        <f t="shared" si="1"/>
        <v>157.5</v>
      </c>
      <c r="L19" s="26">
        <v>70.599999999999994</v>
      </c>
      <c r="M19" s="26">
        <v>44.9</v>
      </c>
      <c r="N19" s="26">
        <v>129.6</v>
      </c>
      <c r="O19" s="24">
        <f t="shared" si="4"/>
        <v>245.1</v>
      </c>
      <c r="P19" s="26">
        <v>94.2</v>
      </c>
      <c r="Q19" s="26">
        <v>198.2</v>
      </c>
      <c r="R19" s="26">
        <v>109.3</v>
      </c>
      <c r="S19" s="24">
        <f t="shared" si="5"/>
        <v>401.7</v>
      </c>
      <c r="T19" s="24">
        <f t="shared" si="2"/>
        <v>903.90000000000009</v>
      </c>
    </row>
    <row r="20" spans="1:20" x14ac:dyDescent="0.25">
      <c r="A20" s="7"/>
      <c r="B20" s="5"/>
      <c r="C20" s="3" t="s">
        <v>23</v>
      </c>
      <c r="D20" s="26">
        <v>10.4</v>
      </c>
      <c r="E20" s="26">
        <v>8.9</v>
      </c>
      <c r="F20" s="26">
        <v>35.200000000000003</v>
      </c>
      <c r="G20" s="24">
        <f t="shared" si="3"/>
        <v>54.5</v>
      </c>
      <c r="H20" s="26">
        <v>7.8</v>
      </c>
      <c r="I20" s="26">
        <v>9</v>
      </c>
      <c r="J20" s="26">
        <v>34.6</v>
      </c>
      <c r="K20" s="24">
        <f t="shared" si="1"/>
        <v>51.400000000000006</v>
      </c>
      <c r="L20" s="26">
        <v>6.2</v>
      </c>
      <c r="M20" s="26">
        <v>10.4</v>
      </c>
      <c r="N20" s="26">
        <v>38.1</v>
      </c>
      <c r="O20" s="24">
        <f t="shared" si="4"/>
        <v>54.7</v>
      </c>
      <c r="P20" s="26">
        <v>8</v>
      </c>
      <c r="Q20" s="26">
        <v>9.1</v>
      </c>
      <c r="R20" s="26">
        <v>126.2</v>
      </c>
      <c r="S20" s="24">
        <f t="shared" si="5"/>
        <v>143.30000000000001</v>
      </c>
      <c r="T20" s="24">
        <f t="shared" si="2"/>
        <v>303.90000000000003</v>
      </c>
    </row>
    <row r="21" spans="1:20" ht="45" x14ac:dyDescent="0.25">
      <c r="A21" s="7"/>
      <c r="B21" s="5"/>
      <c r="C21" s="3" t="s">
        <v>45</v>
      </c>
      <c r="D21" s="26">
        <v>-2.2999999999999998</v>
      </c>
      <c r="E21" s="26">
        <v>-2.5</v>
      </c>
      <c r="F21" s="26">
        <v>-5.5</v>
      </c>
      <c r="G21" s="24">
        <f t="shared" si="3"/>
        <v>-10.3</v>
      </c>
      <c r="H21" s="26">
        <v>-1.7</v>
      </c>
      <c r="I21" s="37">
        <v>-4.9000000000000004</v>
      </c>
      <c r="J21" s="26">
        <v>-4.2</v>
      </c>
      <c r="K21" s="24">
        <f t="shared" si="1"/>
        <v>-10.8</v>
      </c>
      <c r="L21" s="26">
        <v>-3.6</v>
      </c>
      <c r="M21" s="26">
        <v>-0.9</v>
      </c>
      <c r="N21" s="26">
        <v>-2.6</v>
      </c>
      <c r="O21" s="24">
        <f t="shared" si="4"/>
        <v>-7.1</v>
      </c>
      <c r="P21" s="26">
        <v>-4.3</v>
      </c>
      <c r="Q21" s="26">
        <v>-2.8</v>
      </c>
      <c r="R21" s="26">
        <v>-18.600000000000001</v>
      </c>
      <c r="S21" s="24">
        <f t="shared" si="5"/>
        <v>-25.700000000000003</v>
      </c>
      <c r="T21" s="24">
        <f t="shared" si="2"/>
        <v>-53.900000000000006</v>
      </c>
    </row>
    <row r="22" spans="1:20" ht="29.25" customHeight="1" x14ac:dyDescent="0.25">
      <c r="B22" s="5"/>
      <c r="C22" s="3" t="s">
        <v>24</v>
      </c>
      <c r="D22" s="26">
        <v>-34.5</v>
      </c>
      <c r="E22" s="26">
        <v>-35.5</v>
      </c>
      <c r="F22" s="26">
        <v>-36.4</v>
      </c>
      <c r="G22" s="24">
        <f t="shared" si="3"/>
        <v>-106.4</v>
      </c>
      <c r="H22" s="26">
        <v>-37.700000000000003</v>
      </c>
      <c r="I22" s="26">
        <v>-37.5</v>
      </c>
      <c r="J22" s="26">
        <v>-40.9</v>
      </c>
      <c r="K22" s="24">
        <f t="shared" si="1"/>
        <v>-116.1</v>
      </c>
      <c r="L22" s="26">
        <v>-39.799999999999997</v>
      </c>
      <c r="M22" s="26">
        <v>-38</v>
      </c>
      <c r="N22" s="26">
        <v>-37.700000000000003</v>
      </c>
      <c r="O22" s="24">
        <f t="shared" si="4"/>
        <v>-115.5</v>
      </c>
      <c r="P22" s="26">
        <v>-38.9</v>
      </c>
      <c r="Q22" s="26">
        <v>-40.9</v>
      </c>
      <c r="R22" s="26">
        <v>-44.5</v>
      </c>
      <c r="S22" s="24">
        <f t="shared" si="5"/>
        <v>-124.3</v>
      </c>
      <c r="T22" s="24">
        <f t="shared" si="2"/>
        <v>-462.3</v>
      </c>
    </row>
    <row r="23" spans="1:20" x14ac:dyDescent="0.25">
      <c r="A23" s="7"/>
      <c r="B23" s="5"/>
      <c r="C23" s="3" t="s">
        <v>25</v>
      </c>
      <c r="D23" s="26">
        <v>0</v>
      </c>
      <c r="E23" s="26">
        <v>0</v>
      </c>
      <c r="F23" s="26">
        <v>0</v>
      </c>
      <c r="G23" s="24">
        <f t="shared" si="3"/>
        <v>0</v>
      </c>
      <c r="H23" s="26">
        <v>0.6</v>
      </c>
      <c r="I23" s="26">
        <v>2.8</v>
      </c>
      <c r="J23" s="26">
        <v>130.9</v>
      </c>
      <c r="K23" s="24">
        <f t="shared" si="1"/>
        <v>134.30000000000001</v>
      </c>
      <c r="L23" s="26">
        <v>2.6</v>
      </c>
      <c r="M23" s="26">
        <v>0</v>
      </c>
      <c r="N23" s="26">
        <v>0.3</v>
      </c>
      <c r="O23" s="24">
        <f t="shared" si="4"/>
        <v>2.9</v>
      </c>
      <c r="P23" s="26">
        <v>0</v>
      </c>
      <c r="Q23" s="26">
        <v>-0.3</v>
      </c>
      <c r="R23" s="26">
        <v>4.5999999999999996</v>
      </c>
      <c r="S23" s="24">
        <f t="shared" si="5"/>
        <v>4.3</v>
      </c>
      <c r="T23" s="24">
        <f t="shared" si="2"/>
        <v>141.50000000000003</v>
      </c>
    </row>
    <row r="24" spans="1:20" ht="60" x14ac:dyDescent="0.25">
      <c r="B24" s="6"/>
      <c r="C24" s="3" t="s">
        <v>46</v>
      </c>
      <c r="D24" s="26">
        <v>-0.4</v>
      </c>
      <c r="E24" s="26">
        <v>0</v>
      </c>
      <c r="F24" s="26">
        <v>0.2</v>
      </c>
      <c r="G24" s="24">
        <f t="shared" si="3"/>
        <v>-0.2</v>
      </c>
      <c r="H24" s="26">
        <v>0.9</v>
      </c>
      <c r="I24" s="26">
        <v>0</v>
      </c>
      <c r="J24" s="26">
        <v>-0.2</v>
      </c>
      <c r="K24" s="24">
        <f t="shared" si="1"/>
        <v>0.7</v>
      </c>
      <c r="L24" s="26">
        <v>-0.2</v>
      </c>
      <c r="M24" s="26">
        <v>0.1</v>
      </c>
      <c r="N24" s="26">
        <v>0.2</v>
      </c>
      <c r="O24" s="24">
        <f t="shared" si="4"/>
        <v>0.1</v>
      </c>
      <c r="P24" s="26">
        <v>0.1</v>
      </c>
      <c r="Q24" s="26">
        <v>-0.6</v>
      </c>
      <c r="R24" s="26">
        <v>26.9</v>
      </c>
      <c r="S24" s="24">
        <f t="shared" si="5"/>
        <v>26.4</v>
      </c>
      <c r="T24" s="24">
        <f t="shared" si="2"/>
        <v>27</v>
      </c>
    </row>
    <row r="25" spans="1:20" x14ac:dyDescent="0.25">
      <c r="B25" s="4">
        <v>2</v>
      </c>
      <c r="C25" s="1" t="s">
        <v>52</v>
      </c>
      <c r="D25" s="28">
        <f t="shared" ref="D25:R25" si="6">D26+D27+D28+D29+D30+D31+D32</f>
        <v>-717.1</v>
      </c>
      <c r="E25" s="28">
        <f t="shared" si="6"/>
        <v>-701.6</v>
      </c>
      <c r="F25" s="28">
        <f t="shared" si="6"/>
        <v>-832.89999999999986</v>
      </c>
      <c r="G25" s="23">
        <f>SUM(D25:F25)</f>
        <v>-2251.6</v>
      </c>
      <c r="H25" s="28">
        <f t="shared" si="6"/>
        <v>-728</v>
      </c>
      <c r="I25" s="28">
        <f t="shared" si="6"/>
        <v>-738.1</v>
      </c>
      <c r="J25" s="28">
        <f t="shared" si="6"/>
        <v>-760.9</v>
      </c>
      <c r="K25" s="23">
        <f>SUM(H25:J25)</f>
        <v>-2227</v>
      </c>
      <c r="L25" s="28">
        <f t="shared" si="6"/>
        <v>-697.4</v>
      </c>
      <c r="M25" s="28">
        <f t="shared" si="6"/>
        <v>-718.2</v>
      </c>
      <c r="N25" s="28">
        <f t="shared" si="6"/>
        <v>-744.6</v>
      </c>
      <c r="O25" s="23">
        <f>SUM(L25:N25)</f>
        <v>-2160.1999999999998</v>
      </c>
      <c r="P25" s="28">
        <f t="shared" si="6"/>
        <v>-799.9</v>
      </c>
      <c r="Q25" s="28">
        <f t="shared" si="6"/>
        <v>-964.20000000000016</v>
      </c>
      <c r="R25" s="28">
        <f t="shared" si="6"/>
        <v>-1324.2999999999997</v>
      </c>
      <c r="S25" s="23">
        <f>P25+Q25+R25</f>
        <v>-3088.3999999999996</v>
      </c>
      <c r="T25" s="23">
        <f>G25+K25+O25+S25</f>
        <v>-9727.2000000000007</v>
      </c>
    </row>
    <row r="26" spans="1:20" x14ac:dyDescent="0.25">
      <c r="B26" s="5"/>
      <c r="C26" s="2" t="s">
        <v>53</v>
      </c>
      <c r="D26" s="26">
        <v>-197.5</v>
      </c>
      <c r="E26" s="26">
        <v>-199.9</v>
      </c>
      <c r="F26" s="26">
        <v>-208.3</v>
      </c>
      <c r="G26" s="24">
        <f>SUM(D26:F26)</f>
        <v>-605.70000000000005</v>
      </c>
      <c r="H26" s="26">
        <v>-212.5</v>
      </c>
      <c r="I26" s="26">
        <v>-217.4</v>
      </c>
      <c r="J26" s="26">
        <v>-232.5</v>
      </c>
      <c r="K26" s="24">
        <f>SUM(H26:J26)</f>
        <v>-662.4</v>
      </c>
      <c r="L26" s="26">
        <v>-207.5</v>
      </c>
      <c r="M26" s="26">
        <v>-203.6</v>
      </c>
      <c r="N26" s="26">
        <v>-209.3</v>
      </c>
      <c r="O26" s="24">
        <f>SUM(L26:N26)</f>
        <v>-620.40000000000009</v>
      </c>
      <c r="P26" s="26">
        <v>-220.8</v>
      </c>
      <c r="Q26" s="26">
        <v>-245.7</v>
      </c>
      <c r="R26" s="26">
        <v>-360.4</v>
      </c>
      <c r="S26" s="24">
        <f>P26+Q26+R26</f>
        <v>-826.9</v>
      </c>
      <c r="T26" s="24">
        <f>G26+K26+O26+S26</f>
        <v>-2715.4</v>
      </c>
    </row>
    <row r="27" spans="1:20" x14ac:dyDescent="0.25">
      <c r="B27" s="5"/>
      <c r="C27" s="2" t="s">
        <v>54</v>
      </c>
      <c r="D27" s="26">
        <v>-118.7</v>
      </c>
      <c r="E27" s="26">
        <v>-114.6</v>
      </c>
      <c r="F27" s="26">
        <v>-123.3</v>
      </c>
      <c r="G27" s="24">
        <f t="shared" ref="G27:G32" si="7">SUM(D27:F27)</f>
        <v>-356.6</v>
      </c>
      <c r="H27" s="26">
        <v>-118.4</v>
      </c>
      <c r="I27" s="26">
        <v>-130.5</v>
      </c>
      <c r="J27" s="26">
        <v>-116.6</v>
      </c>
      <c r="K27" s="24">
        <f t="shared" ref="K27:K32" si="8">SUM(H27:J27)</f>
        <v>-365.5</v>
      </c>
      <c r="L27" s="26">
        <v>-97.6</v>
      </c>
      <c r="M27" s="26">
        <v>-113.2</v>
      </c>
      <c r="N27" s="26">
        <v>-125.1</v>
      </c>
      <c r="O27" s="24">
        <f t="shared" ref="O27:O32" si="9">SUM(L27:N27)</f>
        <v>-335.9</v>
      </c>
      <c r="P27" s="26">
        <v>-144</v>
      </c>
      <c r="Q27" s="26">
        <v>-152.4</v>
      </c>
      <c r="R27" s="26">
        <v>-199</v>
      </c>
      <c r="S27" s="24">
        <f t="shared" ref="S27:S32" si="10">P27+Q27+R27</f>
        <v>-495.4</v>
      </c>
      <c r="T27" s="24">
        <f t="shared" ref="T27:T32" si="11">G27+K27+O27+S27</f>
        <v>-1553.4</v>
      </c>
    </row>
    <row r="28" spans="1:20" x14ac:dyDescent="0.25">
      <c r="B28" s="5"/>
      <c r="C28" s="2" t="s">
        <v>35</v>
      </c>
      <c r="D28" s="26">
        <v>-294</v>
      </c>
      <c r="E28" s="26">
        <v>-279.8</v>
      </c>
      <c r="F28" s="26">
        <v>-283.7</v>
      </c>
      <c r="G28" s="24">
        <f t="shared" si="7"/>
        <v>-857.5</v>
      </c>
      <c r="H28" s="26">
        <v>-296.39999999999998</v>
      </c>
      <c r="I28" s="26">
        <v>-293.3</v>
      </c>
      <c r="J28" s="26">
        <v>-292.2</v>
      </c>
      <c r="K28" s="24">
        <f t="shared" si="8"/>
        <v>-881.90000000000009</v>
      </c>
      <c r="L28" s="26">
        <v>-289.10000000000002</v>
      </c>
      <c r="M28" s="26">
        <v>-288.60000000000002</v>
      </c>
      <c r="N28" s="26">
        <v>-289.3</v>
      </c>
      <c r="O28" s="24">
        <f t="shared" si="9"/>
        <v>-867</v>
      </c>
      <c r="P28" s="26">
        <v>-310.5</v>
      </c>
      <c r="Q28" s="26">
        <v>-300.5</v>
      </c>
      <c r="R28" s="26">
        <v>-329.2</v>
      </c>
      <c r="S28" s="24">
        <f t="shared" si="10"/>
        <v>-940.2</v>
      </c>
      <c r="T28" s="24">
        <f t="shared" si="11"/>
        <v>-3546.6000000000004</v>
      </c>
    </row>
    <row r="29" spans="1:20" x14ac:dyDescent="0.25">
      <c r="B29" s="5"/>
      <c r="C29" s="2" t="s">
        <v>29</v>
      </c>
      <c r="D29" s="26">
        <v>-59.5</v>
      </c>
      <c r="E29" s="26">
        <v>-58.2</v>
      </c>
      <c r="F29" s="26">
        <v>-162.30000000000001</v>
      </c>
      <c r="G29" s="24">
        <f t="shared" si="7"/>
        <v>-280</v>
      </c>
      <c r="H29" s="26">
        <v>-50.7</v>
      </c>
      <c r="I29" s="26">
        <v>-49.2</v>
      </c>
      <c r="J29" s="26">
        <v>-61.2</v>
      </c>
      <c r="K29" s="24">
        <f t="shared" si="8"/>
        <v>-161.10000000000002</v>
      </c>
      <c r="L29" s="26">
        <v>-58.3</v>
      </c>
      <c r="M29" s="26">
        <v>-61.5</v>
      </c>
      <c r="N29" s="26">
        <v>-60.2</v>
      </c>
      <c r="O29" s="24">
        <f t="shared" si="9"/>
        <v>-180</v>
      </c>
      <c r="P29" s="26">
        <v>-64.3</v>
      </c>
      <c r="Q29" s="26">
        <v>-214.3</v>
      </c>
      <c r="R29" s="26">
        <v>-158</v>
      </c>
      <c r="S29" s="24">
        <f t="shared" si="10"/>
        <v>-436.6</v>
      </c>
      <c r="T29" s="24">
        <f t="shared" si="11"/>
        <v>-1057.7</v>
      </c>
    </row>
    <row r="30" spans="1:20" x14ac:dyDescent="0.25">
      <c r="B30" s="5"/>
      <c r="C30" s="2" t="s">
        <v>55</v>
      </c>
      <c r="D30" s="26">
        <v>-4.5</v>
      </c>
      <c r="E30" s="26">
        <v>-4.5999999999999996</v>
      </c>
      <c r="F30" s="26">
        <v>-6.4</v>
      </c>
      <c r="G30" s="24">
        <f t="shared" si="7"/>
        <v>-15.5</v>
      </c>
      <c r="H30" s="26">
        <v>-4</v>
      </c>
      <c r="I30" s="26">
        <v>-5.0999999999999996</v>
      </c>
      <c r="J30" s="26">
        <v>-6.9</v>
      </c>
      <c r="K30" s="24">
        <f t="shared" si="8"/>
        <v>-16</v>
      </c>
      <c r="L30" s="26">
        <v>-4.8</v>
      </c>
      <c r="M30" s="26">
        <v>-4.8</v>
      </c>
      <c r="N30" s="26">
        <v>-6.3</v>
      </c>
      <c r="O30" s="24">
        <f t="shared" si="9"/>
        <v>-15.899999999999999</v>
      </c>
      <c r="P30" s="26">
        <v>-11</v>
      </c>
      <c r="Q30" s="26">
        <v>-6.6</v>
      </c>
      <c r="R30" s="26">
        <v>-102.1</v>
      </c>
      <c r="S30" s="24">
        <f t="shared" si="10"/>
        <v>-119.69999999999999</v>
      </c>
      <c r="T30" s="24">
        <f t="shared" si="11"/>
        <v>-167.1</v>
      </c>
    </row>
    <row r="31" spans="1:20" ht="30" x14ac:dyDescent="0.25">
      <c r="B31" s="5"/>
      <c r="C31" s="18" t="s">
        <v>56</v>
      </c>
      <c r="D31" s="26">
        <v>-41.3</v>
      </c>
      <c r="E31" s="26">
        <v>-42.9</v>
      </c>
      <c r="F31" s="26">
        <v>-46.1</v>
      </c>
      <c r="G31" s="24">
        <f t="shared" si="7"/>
        <v>-130.29999999999998</v>
      </c>
      <c r="H31" s="26">
        <v>-43.8</v>
      </c>
      <c r="I31" s="26">
        <v>-41.3</v>
      </c>
      <c r="J31" s="26">
        <v>-49.8</v>
      </c>
      <c r="K31" s="24">
        <f t="shared" si="8"/>
        <v>-134.89999999999998</v>
      </c>
      <c r="L31" s="26">
        <v>-38.700000000000003</v>
      </c>
      <c r="M31" s="26">
        <v>-45</v>
      </c>
      <c r="N31" s="26">
        <v>-52.9</v>
      </c>
      <c r="O31" s="24">
        <f t="shared" si="9"/>
        <v>-136.6</v>
      </c>
      <c r="P31" s="26">
        <v>-49.2</v>
      </c>
      <c r="Q31" s="26">
        <v>-43.5</v>
      </c>
      <c r="R31" s="26">
        <v>-80.599999999999994</v>
      </c>
      <c r="S31" s="24">
        <f t="shared" si="10"/>
        <v>-173.3</v>
      </c>
      <c r="T31" s="24">
        <f t="shared" si="11"/>
        <v>-575.09999999999991</v>
      </c>
    </row>
    <row r="32" spans="1:20" ht="30" x14ac:dyDescent="0.25">
      <c r="B32" s="6"/>
      <c r="C32" s="18" t="s">
        <v>47</v>
      </c>
      <c r="D32" s="26">
        <v>-1.6</v>
      </c>
      <c r="E32" s="26">
        <v>-1.6</v>
      </c>
      <c r="F32" s="26">
        <v>-2.8</v>
      </c>
      <c r="G32" s="24">
        <f t="shared" si="7"/>
        <v>-6</v>
      </c>
      <c r="H32" s="26">
        <v>-2.2000000000000002</v>
      </c>
      <c r="I32" s="26">
        <v>-1.3</v>
      </c>
      <c r="J32" s="26">
        <v>-1.7</v>
      </c>
      <c r="K32" s="24">
        <f t="shared" si="8"/>
        <v>-5.2</v>
      </c>
      <c r="L32" s="26">
        <v>-1.4</v>
      </c>
      <c r="M32" s="26">
        <v>-1.5</v>
      </c>
      <c r="N32" s="26">
        <v>-1.5</v>
      </c>
      <c r="O32" s="24">
        <f t="shared" si="9"/>
        <v>-4.4000000000000004</v>
      </c>
      <c r="P32" s="26">
        <v>-0.1</v>
      </c>
      <c r="Q32" s="26">
        <v>-1.2</v>
      </c>
      <c r="R32" s="26">
        <v>-95</v>
      </c>
      <c r="S32" s="24">
        <f t="shared" si="10"/>
        <v>-96.3</v>
      </c>
      <c r="T32" s="24">
        <f t="shared" si="11"/>
        <v>-111.89999999999999</v>
      </c>
    </row>
    <row r="33" spans="3:18" x14ac:dyDescent="0.25">
      <c r="R33" s="7"/>
    </row>
    <row r="34" spans="3:18" x14ac:dyDescent="0.25">
      <c r="C34" t="s">
        <v>18</v>
      </c>
      <c r="R34" s="7"/>
    </row>
    <row r="35" spans="3:18" x14ac:dyDescent="0.25">
      <c r="C35" t="s">
        <v>12</v>
      </c>
    </row>
    <row r="37" spans="3:18" x14ac:dyDescent="0.25">
      <c r="C37" t="s">
        <v>11</v>
      </c>
    </row>
    <row r="38" spans="3:18" x14ac:dyDescent="0.25">
      <c r="C38" t="s">
        <v>48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centr_gov</vt:lpstr>
      <vt:lpstr>social_sec</vt:lpstr>
      <vt:lpstr>local_gov</vt:lpstr>
      <vt:lpstr>general_gov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2019-09-12T11:34:25Z</dcterms:modified>
</cp:coreProperties>
</file>